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laaalayed/Desktop/عمادة البحث العلمي/موقع عمادة البحث العلمي/موقع عمادة البحث العلمي/تحديث الموقع/المشاريع الأخرى/مسوغات تقديم طلب جديد/"/>
    </mc:Choice>
  </mc:AlternateContent>
  <xr:revisionPtr revIDLastSave="0" documentId="13_ncr:1_{E26ABCE9-A593-1943-B13D-B275115CC2BE}" xr6:coauthVersionLast="47" xr6:coauthVersionMax="47" xr10:uidLastSave="{00000000-0000-0000-0000-000000000000}"/>
  <bookViews>
    <workbookView xWindow="780" yWindow="980" windowWidth="27640" windowHeight="16020" xr2:uid="{6BBAA72C-452B-A54C-9F65-A36C79D06AEA}"/>
  </bookViews>
  <sheets>
    <sheet name="ميزانية المشروع" sheetId="2" r:id="rId1"/>
    <sheet name="القوائم" sheetId="3" state="hidden" r:id="rId2"/>
  </sheets>
  <definedNames>
    <definedName name="_xlnm.Print_Area" localSheetId="0">'ميزانية المشروع'!$A$1:$I$78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2" l="1"/>
  <c r="B43" i="2"/>
  <c r="H43" i="2" s="1"/>
  <c r="B44" i="2"/>
  <c r="B45" i="2"/>
  <c r="H45" i="2" s="1"/>
  <c r="B46" i="2"/>
  <c r="B47" i="2"/>
  <c r="H47" i="2" s="1"/>
  <c r="B48" i="2"/>
  <c r="B49" i="2"/>
  <c r="H49" i="2" s="1"/>
  <c r="B41" i="2"/>
  <c r="F40" i="2"/>
  <c r="H46" i="2"/>
  <c r="H48" i="2"/>
  <c r="G8" i="2"/>
  <c r="F71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41" i="2"/>
  <c r="D41" i="2"/>
  <c r="C42" i="2"/>
  <c r="D42" i="2"/>
  <c r="C43" i="2"/>
  <c r="D43" i="2"/>
  <c r="D40" i="2"/>
  <c r="F41" i="2"/>
  <c r="F42" i="2"/>
  <c r="F43" i="2"/>
  <c r="F65" i="2"/>
  <c r="E40" i="2"/>
  <c r="E41" i="2"/>
  <c r="E42" i="2"/>
  <c r="E43" i="2"/>
  <c r="C40" i="2"/>
  <c r="B40" i="2"/>
  <c r="G50" i="2"/>
  <c r="H44" i="2" l="1"/>
  <c r="H71" i="2"/>
  <c r="H41" i="2"/>
  <c r="H42" i="2"/>
  <c r="H50" i="2"/>
  <c r="H65" i="2"/>
  <c r="H40" i="2"/>
  <c r="F74" i="2"/>
  <c r="G74" i="2" s="1"/>
</calcChain>
</file>

<file path=xl/sharedStrings.xml><?xml version="1.0" encoding="utf-8"?>
<sst xmlns="http://schemas.openxmlformats.org/spreadsheetml/2006/main" count="119" uniqueCount="113">
  <si>
    <t>الكلية/الإدارة  College/Directorate</t>
  </si>
  <si>
    <t>القسم  Department</t>
  </si>
  <si>
    <t>عنوان المقترح البحثي (بالعربية)</t>
  </si>
  <si>
    <t>Research Proposal’s Title (in English)</t>
  </si>
  <si>
    <t>الآداب</t>
  </si>
  <si>
    <t>التربية</t>
  </si>
  <si>
    <t>اللغات والترجمة</t>
  </si>
  <si>
    <t>الخدمة الاجتماعية</t>
  </si>
  <si>
    <t>العلوم</t>
  </si>
  <si>
    <t>الطب البشري</t>
  </si>
  <si>
    <t>الصيدلة</t>
  </si>
  <si>
    <t>الهندسة</t>
  </si>
  <si>
    <t>الإدارة والاعمال</t>
  </si>
  <si>
    <t xml:space="preserve">التصاميم والفنون </t>
  </si>
  <si>
    <t>التمريض</t>
  </si>
  <si>
    <t xml:space="preserve">طب الاسنان </t>
  </si>
  <si>
    <t>الصحة وعلوم التأهيل</t>
  </si>
  <si>
    <t>القانون</t>
  </si>
  <si>
    <t>السنة التحضيرية</t>
  </si>
  <si>
    <t>معهد اللغة الإنجليزية</t>
  </si>
  <si>
    <t>الكليات</t>
  </si>
  <si>
    <t>الأقسام</t>
  </si>
  <si>
    <t>علوم الحاسبات</t>
  </si>
  <si>
    <t>نظم المعلومات</t>
  </si>
  <si>
    <t>تقنية المعلومات</t>
  </si>
  <si>
    <t>الكيمياء</t>
  </si>
  <si>
    <t>الفيزياء</t>
  </si>
  <si>
    <t>الأحياء</t>
  </si>
  <si>
    <t>العلوم الرياضية</t>
  </si>
  <si>
    <t>الرتب العلمية</t>
  </si>
  <si>
    <t>برامج التمويل</t>
  </si>
  <si>
    <r>
      <t xml:space="preserve"> التمويل بعد النشر المصنف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/  Project Funding after Publication (25,000 ريال) </t>
    </r>
  </si>
  <si>
    <r>
      <t>التمويل بعد النشر المصنف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 xml:space="preserve">/  Project Funding after Publication  (50,000 ريال) </t>
    </r>
  </si>
  <si>
    <t xml:space="preserve">علوم الحاسب والمعلومات </t>
  </si>
  <si>
    <t>التطبيقية (المجتمع سابقًا)</t>
  </si>
  <si>
    <t>دور الباحث</t>
  </si>
  <si>
    <t xml:space="preserve">  طالبة (Student)</t>
  </si>
  <si>
    <t xml:space="preserve"> باحث مشارك (Co-investigator)</t>
  </si>
  <si>
    <t>برنامج التمويل Funding program</t>
  </si>
  <si>
    <t>المجال العام للمشروع Major Field of the project</t>
  </si>
  <si>
    <t>المجال الدقيق للمشروع Sub Field of the project</t>
  </si>
  <si>
    <t xml:space="preserve">الكلمات الدالة على البحث (حدد 4-6  كلمات)  Proposal Keywords ( 4-6 words) </t>
  </si>
  <si>
    <t>الدرجة العلمية</t>
  </si>
  <si>
    <t>Academic Rank</t>
  </si>
  <si>
    <t>المجال العام / التخصص الدقيق</t>
  </si>
  <si>
    <t>Specialization</t>
  </si>
  <si>
    <t>الجهة</t>
  </si>
  <si>
    <t>Affiliation</t>
  </si>
  <si>
    <t>Google Scholar Link</t>
  </si>
  <si>
    <t>الباحث الرئيس (P-I)</t>
  </si>
  <si>
    <t>E-mail</t>
  </si>
  <si>
    <t>البريد الإلكتروني</t>
  </si>
  <si>
    <t>الأجهزة Devices</t>
  </si>
  <si>
    <t>المواد Materials</t>
  </si>
  <si>
    <t>التجهيزات Equipment</t>
  </si>
  <si>
    <t xml:space="preserve">التدقيق اللغوي  Proofreading  </t>
  </si>
  <si>
    <r>
      <t xml:space="preserve">جمع بيانات او عينات ( الرحلات) </t>
    </r>
    <r>
      <rPr>
        <b/>
        <sz val="12"/>
        <color rgb="FFC00000"/>
        <rFont val="Times New Roman"/>
        <family val="1"/>
      </rPr>
      <t>**</t>
    </r>
  </si>
  <si>
    <r>
      <t>Data or sample collection (Trips</t>
    </r>
    <r>
      <rPr>
        <b/>
        <sz val="9"/>
        <color theme="1"/>
        <rFont val="Times New Roman"/>
        <family val="1"/>
      </rPr>
      <t>)</t>
    </r>
    <r>
      <rPr>
        <b/>
        <sz val="9"/>
        <color rgb="FFC00000"/>
        <rFont val="Times New Roman"/>
        <family val="1"/>
      </rPr>
      <t>**</t>
    </r>
  </si>
  <si>
    <r>
      <t>*</t>
    </r>
    <r>
      <rPr>
        <b/>
        <sz val="10"/>
        <color theme="1"/>
        <rFont val="Times New Roman"/>
        <family val="1"/>
      </rPr>
      <t xml:space="preserve"> يشترط إجراءه في مركز الخدمات البحثية التابع لعمادة البحث العلمي</t>
    </r>
  </si>
  <si>
    <r>
      <t xml:space="preserve">  </t>
    </r>
    <r>
      <rPr>
        <b/>
        <sz val="14"/>
        <color rgb="FFC00000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It must be completed at the Deanship of Scientific Research’s center for research services </t>
    </r>
  </si>
  <si>
    <r>
      <t>**</t>
    </r>
    <r>
      <rPr>
        <b/>
        <sz val="10"/>
        <color theme="1"/>
        <rFont val="Times New Roman"/>
        <family val="1"/>
      </rPr>
      <t xml:space="preserve"> بحد اقصى 5 الاف ريال سعودي مع تسليم تذاكر السفر مع التقرير النهائي للمشروع</t>
    </r>
  </si>
  <si>
    <r>
      <t>At most 5.000 SAR and the travel tickets should be submitted with final report of the project</t>
    </r>
    <r>
      <rPr>
        <b/>
        <sz val="12"/>
        <color rgb="FFC00000"/>
        <rFont val="Times New Roman"/>
        <family val="1"/>
      </rPr>
      <t>**</t>
    </r>
  </si>
  <si>
    <r>
      <t xml:space="preserve"> </t>
    </r>
    <r>
      <rPr>
        <b/>
        <sz val="14"/>
        <color rgb="FFC00000"/>
        <rFont val="Times New Roman"/>
        <family val="1"/>
      </rPr>
      <t xml:space="preserve">* </t>
    </r>
    <r>
      <rPr>
        <b/>
        <u/>
        <sz val="11"/>
        <color rgb="FF000000"/>
        <rFont val="Times New Roman"/>
        <family val="1"/>
      </rPr>
      <t>(6.000 ريال للورقة العلمية الواحدة كحد أقصى – 10.000 ريال للورقتين كحد أقصى)</t>
    </r>
  </si>
  <si>
    <r>
      <t xml:space="preserve">  *</t>
    </r>
    <r>
      <rPr>
        <b/>
        <sz val="11"/>
        <color rgb="FFC00000"/>
        <rFont val="Times New Roman"/>
        <family val="1"/>
      </rPr>
      <t xml:space="preserve"> </t>
    </r>
    <r>
      <rPr>
        <b/>
        <u/>
        <sz val="11"/>
        <color rgb="FF000000"/>
        <rFont val="Times New Roman"/>
        <family val="1"/>
      </rPr>
      <t>Up to 6.000 SR for one scientific paper OR 10.000 SR for two</t>
    </r>
    <r>
      <rPr>
        <b/>
        <sz val="10"/>
        <color rgb="FF000000"/>
        <rFont val="Times New Roman"/>
        <family val="1"/>
      </rPr>
      <t xml:space="preserve"> papers</t>
    </r>
  </si>
  <si>
    <t>إجمالي الميزانية /budget  Total</t>
  </si>
  <si>
    <t>المكافأة الشهرية</t>
  </si>
  <si>
    <t xml:space="preserve">مدة المشروع </t>
  </si>
  <si>
    <t>مدة المشررع</t>
  </si>
  <si>
    <t>شهر</t>
  </si>
  <si>
    <t>شهران</t>
  </si>
  <si>
    <t>٣ أشهر</t>
  </si>
  <si>
    <t>٤ أشهر</t>
  </si>
  <si>
    <t>٥ أشهر</t>
  </si>
  <si>
    <t>٦ أشهر</t>
  </si>
  <si>
    <t>٧ أشهر</t>
  </si>
  <si>
    <t>٨ أشهر</t>
  </si>
  <si>
    <t>٩ أشهر</t>
  </si>
  <si>
    <t>١٠ أشهر</t>
  </si>
  <si>
    <t>١١ شهر</t>
  </si>
  <si>
    <t>١٢ شهر</t>
  </si>
  <si>
    <t>الحد الأعلى لميزانية المشروع</t>
  </si>
  <si>
    <r>
      <t>المشاريع المتوسطة (</t>
    </r>
    <r>
      <rPr>
        <b/>
        <u/>
        <sz val="10"/>
        <color theme="1"/>
        <rFont val="Times New Roman"/>
        <family val="1"/>
      </rPr>
      <t>ورقتان)</t>
    </r>
    <r>
      <rPr>
        <b/>
        <sz val="10"/>
        <color theme="1"/>
        <rFont val="Times New Roman"/>
        <family val="1"/>
      </rPr>
      <t>/ Medium Project (50,000 ريال)</t>
    </r>
  </si>
  <si>
    <t>ريال</t>
  </si>
  <si>
    <r>
      <t>المشاريع الصغيرة (</t>
    </r>
    <r>
      <rPr>
        <b/>
        <u/>
        <sz val="10"/>
        <color theme="1"/>
        <rFont val="Times New Roman"/>
        <family val="1"/>
      </rPr>
      <t>ورقة)</t>
    </r>
    <r>
      <rPr>
        <b/>
        <sz val="10"/>
        <color theme="1"/>
        <rFont val="Times New Roman"/>
        <family val="1"/>
      </rPr>
      <t xml:space="preserve"> / Small project (25,000 ريال)</t>
    </r>
  </si>
  <si>
    <t xml:space="preserve">الباحثات الناشئات / Young Women Project (25,000 ريال) </t>
  </si>
  <si>
    <t xml:space="preserve"> رائدات المستقبل/ Pioneers Of The Future (25,000 ريال)</t>
  </si>
  <si>
    <r>
      <t>التحليل الإحصائي</t>
    </r>
    <r>
      <rPr>
        <b/>
        <sz val="12"/>
        <color rgb="FFC0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rgb="FFFF0000"/>
        <rFont val="Times New Roman"/>
        <family val="1"/>
      </rPr>
      <t>*</t>
    </r>
    <r>
      <rPr>
        <b/>
        <sz val="12"/>
        <color theme="1"/>
        <rFont val="Times New Roman"/>
        <family val="1"/>
      </rPr>
      <t xml:space="preserve">Statistical analysis </t>
    </r>
  </si>
  <si>
    <t>رسوم نشر الأوراق العلمية</t>
  </si>
  <si>
    <t xml:space="preserve">أسماء الباحثين </t>
  </si>
  <si>
    <t>Researchers’ Names</t>
  </si>
  <si>
    <t>الميزانية المجدولة</t>
  </si>
  <si>
    <t>Tabulated Budget</t>
  </si>
  <si>
    <t>الفريق البحثي  Researcher team</t>
  </si>
  <si>
    <t xml:space="preserve">بيانات المشروع Project General Information  </t>
  </si>
  <si>
    <r>
      <t xml:space="preserve">مساعد  باحث </t>
    </r>
    <r>
      <rPr>
        <b/>
        <sz val="9"/>
        <color theme="1"/>
        <rFont val="Times New Roman"/>
        <family val="1"/>
      </rPr>
      <t xml:space="preserve">(Research Assistant)   </t>
    </r>
  </si>
  <si>
    <t>مستشفى الملك عبدالله الجامعي</t>
  </si>
  <si>
    <t>مركز أبحاث العلوم الصحية</t>
  </si>
  <si>
    <t xml:space="preserve">الدعم المطلوب
  </t>
  </si>
  <si>
    <t>Required Support</t>
  </si>
  <si>
    <t>المجموع الفرعي/ Sub Total</t>
  </si>
  <si>
    <t>أعلى درجة علمية</t>
  </si>
  <si>
    <t xml:space="preserve"> Highest Degree</t>
  </si>
  <si>
    <t>بكالوريوس</t>
  </si>
  <si>
    <t>ماجستير</t>
  </si>
  <si>
    <t>دكتوراه</t>
  </si>
  <si>
    <t>طالب جامعي</t>
  </si>
  <si>
    <t>الباحث الرئيس</t>
  </si>
  <si>
    <t>التوقيع</t>
  </si>
  <si>
    <t>يرجى حفظ الملف بصيغة pdf وإرفاقه ضمن مسوغات طلب التمويل</t>
  </si>
  <si>
    <t>ثانيًا/ بند المستلزمات                                                                                                                                                                                                             2nd / Requirements Item</t>
  </si>
  <si>
    <r>
      <t>أولاً/ بند الباحثين                                                                                                                                                                                                                  1</t>
    </r>
    <r>
      <rPr>
        <b/>
        <vertAlign val="superscript"/>
        <sz val="11"/>
        <color rgb="FF000000"/>
        <rFont val="Times New Roman"/>
        <family val="1"/>
      </rPr>
      <t>st</t>
    </r>
    <r>
      <rPr>
        <b/>
        <sz val="11"/>
        <color rgb="FF000000"/>
        <rFont val="Times New Roman"/>
        <family val="1"/>
      </rPr>
      <t xml:space="preserve">/Researchers Item   </t>
    </r>
  </si>
  <si>
    <t xml:space="preserve">ثالثًا/ رسوم نشر أوراق                                                                                                                                                        3th / Fees for publishing scientific papers                                                                                                                                                                                  </t>
  </si>
  <si>
    <t>مجموعة بحثية (خمسة أوراق علمية)/  Research Group  (125,000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</si>
</sst>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2000401]0"/>
  </numFmts>
  <fonts count="25" x14ac:knownFonts="1">
    <font>
      <sz val="12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99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12"/>
      <color rgb="FFC00000"/>
      <name val="Times New Roman"/>
      <family val="1"/>
    </font>
    <font>
      <b/>
      <u/>
      <sz val="14"/>
      <color rgb="FF000000"/>
      <name val="Times New Roman"/>
      <family val="1"/>
    </font>
    <font>
      <b/>
      <u/>
      <sz val="14"/>
      <color rgb="FF990000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2"/>
      <color rgb="FFC00000"/>
      <name val="Times New Roman"/>
      <family val="1"/>
    </font>
    <font>
      <b/>
      <sz val="9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3"/>
      <color theme="1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C00000"/>
      <name val="Times New Roman"/>
      <family val="1"/>
    </font>
    <font>
      <sz val="8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41">
    <xf numFmtId="0" fontId="0" fillId="0" borderId="0" xfId="0"/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5" fillId="0" borderId="0" xfId="0" applyFont="1"/>
    <xf numFmtId="0" fontId="5" fillId="0" borderId="0" xfId="0" applyFont="1" applyAlignment="1">
      <alignment horizontal="right" vertical="center" wrapText="1" indent="1" readingOrder="2"/>
    </xf>
    <xf numFmtId="0" fontId="5" fillId="0" borderId="0" xfId="0" applyFont="1" applyAlignment="1">
      <alignment horizontal="right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8" fillId="3" borderId="10" xfId="0" applyFont="1" applyFill="1" applyBorder="1" applyAlignment="1">
      <alignment horizontal="center" vertical="center" wrapText="1" readingOrder="2"/>
    </xf>
    <xf numFmtId="0" fontId="8" fillId="3" borderId="12" xfId="0" applyFont="1" applyFill="1" applyBorder="1" applyAlignment="1">
      <alignment horizontal="center" vertical="center" wrapText="1" readingOrder="2"/>
    </xf>
    <xf numFmtId="0" fontId="9" fillId="3" borderId="10" xfId="0" applyFont="1" applyFill="1" applyBorder="1" applyAlignment="1">
      <alignment horizontal="center" vertical="center" wrapText="1" readingOrder="2"/>
    </xf>
    <xf numFmtId="0" fontId="0" fillId="6" borderId="16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vertical="center" wrapText="1" readingOrder="2"/>
    </xf>
    <xf numFmtId="0" fontId="4" fillId="0" borderId="15" xfId="0" applyFont="1" applyBorder="1" applyAlignment="1">
      <alignment vertical="center" wrapText="1" readingOrder="2"/>
    </xf>
    <xf numFmtId="0" fontId="4" fillId="0" borderId="8" xfId="0" applyFont="1" applyBorder="1" applyAlignment="1">
      <alignment vertical="center" wrapText="1" readingOrder="2"/>
    </xf>
    <xf numFmtId="0" fontId="8" fillId="3" borderId="14" xfId="0" applyFont="1" applyFill="1" applyBorder="1" applyAlignment="1">
      <alignment vertical="center" wrapText="1" readingOrder="2"/>
    </xf>
    <xf numFmtId="0" fontId="0" fillId="0" borderId="0" xfId="0" applyAlignment="1">
      <alignment readingOrder="2"/>
    </xf>
    <xf numFmtId="164" fontId="0" fillId="0" borderId="0" xfId="0" applyNumberFormat="1" applyAlignment="1">
      <alignment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0" fillId="6" borderId="14" xfId="0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 readingOrder="2"/>
    </xf>
    <xf numFmtId="0" fontId="9" fillId="6" borderId="14" xfId="0" applyFont="1" applyFill="1" applyBorder="1" applyAlignment="1">
      <alignment horizontal="center" vertical="center" wrapText="1" readingOrder="2"/>
    </xf>
    <xf numFmtId="0" fontId="5" fillId="9" borderId="14" xfId="0" applyFont="1" applyFill="1" applyBorder="1" applyAlignment="1" applyProtection="1">
      <alignment horizontal="center" vertical="center" wrapText="1"/>
      <protection locked="0"/>
    </xf>
    <xf numFmtId="0" fontId="5" fillId="9" borderId="12" xfId="0" applyFont="1" applyFill="1" applyBorder="1" applyAlignment="1" applyProtection="1">
      <alignment vertical="center" wrapText="1" readingOrder="2"/>
      <protection locked="0"/>
    </xf>
    <xf numFmtId="0" fontId="5" fillId="9" borderId="13" xfId="0" applyFont="1" applyFill="1" applyBorder="1" applyAlignment="1" applyProtection="1">
      <alignment vertical="center" wrapText="1" readingOrder="2"/>
      <protection locked="0"/>
    </xf>
    <xf numFmtId="0" fontId="5" fillId="9" borderId="15" xfId="0" applyFont="1" applyFill="1" applyBorder="1" applyAlignment="1" applyProtection="1">
      <alignment vertical="center" wrapText="1" readingOrder="2"/>
      <protection locked="0"/>
    </xf>
    <xf numFmtId="0" fontId="5" fillId="9" borderId="6" xfId="0" applyFont="1" applyFill="1" applyBorder="1" applyAlignment="1" applyProtection="1">
      <alignment vertical="center" wrapText="1" readingOrder="2"/>
      <protection locked="0"/>
    </xf>
    <xf numFmtId="0" fontId="5" fillId="9" borderId="7" xfId="0" applyFont="1" applyFill="1" applyBorder="1" applyAlignment="1" applyProtection="1">
      <alignment vertical="center" wrapText="1" readingOrder="2"/>
      <protection locked="0"/>
    </xf>
    <xf numFmtId="0" fontId="5" fillId="9" borderId="8" xfId="0" applyFont="1" applyFill="1" applyBorder="1" applyAlignment="1" applyProtection="1">
      <alignment vertical="center" wrapText="1" readingOrder="2"/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9" borderId="18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0" fillId="9" borderId="20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9" borderId="23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8" fillId="8" borderId="14" xfId="0" applyFont="1" applyFill="1" applyBorder="1" applyAlignment="1" applyProtection="1">
      <alignment horizontal="center" vertical="center" wrapText="1" readingOrder="2"/>
      <protection hidden="1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0" fontId="3" fillId="10" borderId="3" xfId="0" applyFont="1" applyFill="1" applyBorder="1" applyAlignment="1" applyProtection="1">
      <alignment vertical="center" wrapText="1" readingOrder="2"/>
      <protection hidden="1"/>
    </xf>
    <xf numFmtId="0" fontId="0" fillId="6" borderId="17" xfId="0" applyFill="1" applyBorder="1" applyAlignment="1" applyProtection="1">
      <alignment horizontal="center" vertical="center" wrapText="1"/>
      <protection hidden="1"/>
    </xf>
    <xf numFmtId="0" fontId="0" fillId="5" borderId="0" xfId="0" applyFill="1" applyAlignment="1" applyProtection="1">
      <alignment horizontal="center" vertical="center" readingOrder="2"/>
      <protection locked="0"/>
    </xf>
    <xf numFmtId="0" fontId="0" fillId="8" borderId="4" xfId="0" applyFill="1" applyBorder="1" applyAlignment="1">
      <alignment horizontal="center" vertical="center"/>
    </xf>
    <xf numFmtId="43" fontId="5" fillId="8" borderId="14" xfId="1" applyFont="1" applyFill="1" applyBorder="1" applyAlignment="1" applyProtection="1">
      <alignment horizontal="center" vertical="center" wrapText="1"/>
      <protection hidden="1"/>
    </xf>
    <xf numFmtId="43" fontId="5" fillId="8" borderId="14" xfId="1" applyFont="1" applyFill="1" applyBorder="1" applyAlignment="1" applyProtection="1">
      <alignment wrapText="1" readingOrder="1"/>
      <protection hidden="1"/>
    </xf>
    <xf numFmtId="0" fontId="23" fillId="0" borderId="0" xfId="0" applyFont="1" applyAlignment="1">
      <alignment horizontal="center"/>
    </xf>
    <xf numFmtId="0" fontId="5" fillId="9" borderId="2" xfId="0" applyFont="1" applyFill="1" applyBorder="1" applyAlignment="1" applyProtection="1">
      <alignment horizontal="center" vertical="center" wrapText="1" readingOrder="2"/>
      <protection locked="0"/>
    </xf>
    <xf numFmtId="0" fontId="5" fillId="9" borderId="3" xfId="0" applyFont="1" applyFill="1" applyBorder="1" applyAlignment="1" applyProtection="1">
      <alignment horizontal="center" vertical="center" wrapText="1" readingOrder="2"/>
      <protection locked="0"/>
    </xf>
    <xf numFmtId="0" fontId="5" fillId="9" borderId="4" xfId="0" applyFont="1" applyFill="1" applyBorder="1" applyAlignment="1" applyProtection="1">
      <alignment horizontal="center" vertical="center" wrapText="1" readingOrder="2"/>
      <protection locked="0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8" borderId="3" xfId="0" applyFont="1" applyFill="1" applyBorder="1" applyAlignment="1" applyProtection="1">
      <alignment horizontal="center" vertical="center" wrapText="1" readingOrder="2"/>
      <protection hidden="1"/>
    </xf>
    <xf numFmtId="0" fontId="8" fillId="8" borderId="4" xfId="0" applyFont="1" applyFill="1" applyBorder="1" applyAlignment="1" applyProtection="1">
      <alignment horizontal="center" vertical="center" wrapText="1" readingOrder="2"/>
      <protection hidden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8" fillId="3" borderId="2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3" fillId="7" borderId="2" xfId="0" applyFont="1" applyFill="1" applyBorder="1" applyAlignment="1">
      <alignment horizontal="center" vertical="center" wrapText="1" readingOrder="2"/>
    </xf>
    <xf numFmtId="0" fontId="3" fillId="7" borderId="3" xfId="0" applyFont="1" applyFill="1" applyBorder="1" applyAlignment="1">
      <alignment horizontal="center" vertical="center" wrapText="1" readingOrder="2"/>
    </xf>
    <xf numFmtId="0" fontId="8" fillId="11" borderId="27" xfId="0" applyFont="1" applyFill="1" applyBorder="1" applyAlignment="1" applyProtection="1">
      <alignment horizontal="center" vertical="center" wrapText="1" readingOrder="2"/>
      <protection hidden="1"/>
    </xf>
    <xf numFmtId="0" fontId="8" fillId="11" borderId="28" xfId="0" applyFont="1" applyFill="1" applyBorder="1" applyAlignment="1" applyProtection="1">
      <alignment horizontal="center" vertical="center" wrapText="1" readingOrder="2"/>
      <protection hidden="1"/>
    </xf>
    <xf numFmtId="0" fontId="8" fillId="11" borderId="29" xfId="0" applyFont="1" applyFill="1" applyBorder="1" applyAlignment="1" applyProtection="1">
      <alignment horizontal="center" vertical="center" wrapText="1" readingOrder="2"/>
      <protection hidden="1"/>
    </xf>
    <xf numFmtId="0" fontId="8" fillId="8" borderId="14" xfId="0" applyFont="1" applyFill="1" applyBorder="1" applyAlignment="1" applyProtection="1">
      <alignment horizontal="center" vertical="center" wrapText="1" readingOrder="2"/>
      <protection hidden="1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13" xfId="0" applyFont="1" applyBorder="1" applyAlignment="1">
      <alignment horizontal="center" vertical="center" wrapText="1" readingOrder="2"/>
    </xf>
    <xf numFmtId="0" fontId="5" fillId="8" borderId="14" xfId="0" applyFont="1" applyFill="1" applyBorder="1" applyAlignment="1" applyProtection="1">
      <alignment horizontal="center" vertical="center" wrapText="1"/>
      <protection hidden="1"/>
    </xf>
    <xf numFmtId="0" fontId="8" fillId="3" borderId="24" xfId="0" applyFont="1" applyFill="1" applyBorder="1" applyAlignment="1">
      <alignment horizontal="center" vertical="center" wrapText="1" readingOrder="2"/>
    </xf>
    <xf numFmtId="0" fontId="8" fillId="3" borderId="25" xfId="0" applyFont="1" applyFill="1" applyBorder="1" applyAlignment="1">
      <alignment horizontal="center" vertical="center" wrapText="1" readingOrder="2"/>
    </xf>
    <xf numFmtId="0" fontId="8" fillId="3" borderId="26" xfId="0" applyFont="1" applyFill="1" applyBorder="1" applyAlignment="1">
      <alignment horizontal="center" vertical="center" wrapText="1" readingOrder="2"/>
    </xf>
    <xf numFmtId="0" fontId="3" fillId="6" borderId="14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0" fillId="3" borderId="11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3" fillId="3" borderId="11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8" fillId="6" borderId="24" xfId="0" applyFont="1" applyFill="1" applyBorder="1" applyAlignment="1">
      <alignment horizontal="center" vertical="center" wrapText="1" readingOrder="2"/>
    </xf>
    <xf numFmtId="0" fontId="8" fillId="6" borderId="26" xfId="0" applyFont="1" applyFill="1" applyBorder="1" applyAlignment="1">
      <alignment horizontal="center" vertical="center" wrapText="1" readingOrder="2"/>
    </xf>
    <xf numFmtId="0" fontId="13" fillId="7" borderId="2" xfId="0" applyFont="1" applyFill="1" applyBorder="1" applyAlignment="1">
      <alignment horizontal="right" vertical="center" wrapText="1" readingOrder="2"/>
    </xf>
    <xf numFmtId="0" fontId="13" fillId="7" borderId="3" xfId="0" applyFont="1" applyFill="1" applyBorder="1" applyAlignment="1">
      <alignment horizontal="right" vertical="center" wrapText="1" readingOrder="2"/>
    </xf>
    <xf numFmtId="0" fontId="4" fillId="0" borderId="12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5" fillId="0" borderId="10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13" fillId="7" borderId="12" xfId="0" applyFont="1" applyFill="1" applyBorder="1" applyAlignment="1">
      <alignment horizontal="right" vertical="center" wrapText="1" readingOrder="2"/>
    </xf>
    <xf numFmtId="0" fontId="13" fillId="7" borderId="13" xfId="0" applyFont="1" applyFill="1" applyBorder="1" applyAlignment="1">
      <alignment horizontal="right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center" wrapText="1" readingOrder="2"/>
    </xf>
    <xf numFmtId="4" fontId="22" fillId="8" borderId="2" xfId="0" applyNumberFormat="1" applyFont="1" applyFill="1" applyBorder="1" applyAlignment="1" applyProtection="1">
      <alignment horizontal="center" vertical="center" wrapText="1" readingOrder="2"/>
      <protection hidden="1"/>
    </xf>
    <xf numFmtId="4" fontId="22" fillId="8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3" borderId="0" xfId="0" applyFont="1" applyFill="1" applyAlignment="1">
      <alignment horizontal="center" vertical="center" wrapText="1" readingOrder="2"/>
    </xf>
    <xf numFmtId="0" fontId="12" fillId="2" borderId="2" xfId="0" applyFont="1" applyFill="1" applyBorder="1" applyAlignment="1">
      <alignment horizontal="center" vertical="center" wrapText="1" readingOrder="2"/>
    </xf>
    <xf numFmtId="0" fontId="11" fillId="2" borderId="3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12" fillId="2" borderId="3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EE5A-3421-BB46-A522-90602D91AC19}">
  <sheetPr>
    <pageSetUpPr fitToPage="1"/>
  </sheetPr>
  <dimension ref="A3:I81"/>
  <sheetViews>
    <sheetView rightToLeft="1" tabSelected="1" zoomScale="75" workbookViewId="0">
      <selection activeCell="K21" sqref="K21"/>
    </sheetView>
  </sheetViews>
  <sheetFormatPr baseColWidth="10" defaultRowHeight="16" x14ac:dyDescent="0.2"/>
  <cols>
    <col min="1" max="1" width="4" customWidth="1"/>
    <col min="2" max="2" width="19.6640625" customWidth="1"/>
    <col min="3" max="4" width="25.33203125" customWidth="1"/>
    <col min="5" max="5" width="12" customWidth="1"/>
    <col min="6" max="6" width="15" customWidth="1"/>
    <col min="8" max="8" width="20.6640625" customWidth="1"/>
    <col min="9" max="9" width="17.1640625" customWidth="1"/>
  </cols>
  <sheetData>
    <row r="3" spans="2:9" ht="19" customHeight="1" thickBot="1" x14ac:dyDescent="0.25">
      <c r="B3" s="123" t="s">
        <v>93</v>
      </c>
      <c r="C3" s="124"/>
      <c r="D3" s="124"/>
      <c r="E3" s="124"/>
      <c r="F3" s="124"/>
      <c r="G3" s="124"/>
      <c r="H3" s="124"/>
      <c r="I3" s="124"/>
    </row>
    <row r="4" spans="2:9" ht="54" customHeight="1" thickBot="1" x14ac:dyDescent="0.25">
      <c r="B4" s="6" t="s">
        <v>0</v>
      </c>
      <c r="C4" s="102"/>
      <c r="D4" s="104"/>
      <c r="E4" s="6" t="s">
        <v>1</v>
      </c>
      <c r="F4" s="102"/>
      <c r="G4" s="103"/>
      <c r="H4" s="103"/>
      <c r="I4" s="104"/>
    </row>
    <row r="5" spans="2:9" ht="17" thickBot="1" x14ac:dyDescent="0.25"/>
    <row r="6" spans="2:9" ht="35" thickBot="1" x14ac:dyDescent="0.25">
      <c r="B6" s="6" t="s">
        <v>38</v>
      </c>
      <c r="C6" s="105"/>
      <c r="D6" s="106"/>
      <c r="E6" s="106"/>
      <c r="F6" s="106"/>
      <c r="G6" s="106"/>
      <c r="H6" s="106"/>
      <c r="I6" s="107"/>
    </row>
    <row r="7" spans="2:9" ht="17" thickBot="1" x14ac:dyDescent="0.25"/>
    <row r="8" spans="2:9" ht="29" customHeight="1" thickBot="1" x14ac:dyDescent="0.25">
      <c r="B8" s="6" t="s">
        <v>66</v>
      </c>
      <c r="C8" s="54"/>
      <c r="D8" s="67" t="s">
        <v>80</v>
      </c>
      <c r="E8" s="68"/>
      <c r="F8" s="88"/>
      <c r="G8" s="125" t="str">
        <f>IF(OR($C$6="المشاريع الصغيرة (ورقة) / Small project (25,000 ريال)",$C$6="الباحثات الناشئات / Young Women Project (25,000 ريال) ",$C$6=" رائدات المستقبل/ Pioneers Of The Future (25,000 ريال)",$C$6=" التمويل بعد النشر المصنف (ورقة)/  Project Funding after Publication (25,000 ريال) "),25000,IF(OR($C$6="المشاريع المتوسطة (ورقتان)/ Medium Project (50,000 ريال)",$C$6="التمويل بعد النشر المصنف (ورقتان)/  Project Funding after Publication  (50,000 ريال) "),50000,IF($C$6=القوائم!$D$8,125000,"لم يتم تحديد المشروع")))</f>
        <v>لم يتم تحديد المشروع</v>
      </c>
      <c r="H8" s="126"/>
      <c r="I8" s="55" t="s">
        <v>82</v>
      </c>
    </row>
    <row r="9" spans="2:9" ht="17" thickBot="1" x14ac:dyDescent="0.25"/>
    <row r="10" spans="2:9" ht="35" thickBot="1" x14ac:dyDescent="0.25">
      <c r="B10" s="6" t="s">
        <v>2</v>
      </c>
      <c r="C10" s="127"/>
      <c r="D10" s="128"/>
      <c r="E10" s="128"/>
      <c r="F10" s="128"/>
      <c r="G10" s="128"/>
      <c r="H10" s="128"/>
      <c r="I10" s="129"/>
    </row>
    <row r="11" spans="2:9" ht="17" thickBot="1" x14ac:dyDescent="0.25"/>
    <row r="12" spans="2:9" ht="52" customHeight="1" thickBot="1" x14ac:dyDescent="0.25">
      <c r="B12" s="130"/>
      <c r="C12" s="131"/>
      <c r="D12" s="131"/>
      <c r="E12" s="131"/>
      <c r="F12" s="131"/>
      <c r="G12" s="132"/>
      <c r="H12" s="67" t="s">
        <v>3</v>
      </c>
      <c r="I12" s="88"/>
    </row>
    <row r="13" spans="2:9" ht="17" thickBot="1" x14ac:dyDescent="0.25"/>
    <row r="14" spans="2:9" ht="52" thickBot="1" x14ac:dyDescent="0.25">
      <c r="B14" s="6" t="s">
        <v>39</v>
      </c>
      <c r="C14" s="133"/>
      <c r="D14" s="134"/>
      <c r="E14" s="134"/>
      <c r="F14" s="134"/>
      <c r="G14" s="134"/>
      <c r="H14" s="134"/>
      <c r="I14" s="134"/>
    </row>
    <row r="15" spans="2:9" ht="52" thickBot="1" x14ac:dyDescent="0.25">
      <c r="B15" s="1" t="s">
        <v>40</v>
      </c>
      <c r="C15" s="130"/>
      <c r="D15" s="131"/>
      <c r="E15" s="131"/>
      <c r="F15" s="131"/>
      <c r="G15" s="131"/>
      <c r="H15" s="131"/>
      <c r="I15" s="132"/>
    </row>
    <row r="17" spans="1:9" ht="31" customHeight="1" thickBot="1" x14ac:dyDescent="0.25">
      <c r="B17" s="135" t="s">
        <v>41</v>
      </c>
      <c r="C17" s="136"/>
      <c r="D17" s="136"/>
      <c r="E17" s="136"/>
      <c r="F17" s="136"/>
      <c r="G17" s="136"/>
      <c r="H17" s="136"/>
      <c r="I17" s="136"/>
    </row>
    <row r="18" spans="1:9" ht="17" thickBot="1" x14ac:dyDescent="0.25">
      <c r="B18" s="44"/>
      <c r="C18" s="45"/>
      <c r="D18" s="46"/>
      <c r="E18" s="46"/>
      <c r="F18" s="45"/>
      <c r="G18" s="45"/>
      <c r="H18" s="45"/>
      <c r="I18" s="45"/>
    </row>
    <row r="19" spans="1:9" ht="17" thickBot="1" x14ac:dyDescent="0.25">
      <c r="B19" s="47"/>
      <c r="C19" s="48"/>
      <c r="D19" s="49"/>
      <c r="E19" s="49"/>
      <c r="F19" s="48"/>
      <c r="G19" s="48"/>
      <c r="H19" s="48"/>
      <c r="I19" s="48"/>
    </row>
    <row r="20" spans="1:9" ht="17" thickBot="1" x14ac:dyDescent="0.25"/>
    <row r="21" spans="1:9" ht="19" thickBot="1" x14ac:dyDescent="0.25">
      <c r="A21" s="89" t="s">
        <v>92</v>
      </c>
      <c r="B21" s="90"/>
      <c r="C21" s="90"/>
      <c r="D21" s="90"/>
      <c r="E21" s="90"/>
      <c r="F21" s="90"/>
      <c r="G21" s="90"/>
      <c r="H21" s="90"/>
      <c r="I21" s="91"/>
    </row>
    <row r="22" spans="1:9" ht="31" customHeight="1" thickBot="1" x14ac:dyDescent="0.25">
      <c r="A22" s="1"/>
      <c r="B22" s="94" t="s">
        <v>35</v>
      </c>
      <c r="C22" s="94" t="s">
        <v>88</v>
      </c>
      <c r="D22" s="94" t="s">
        <v>89</v>
      </c>
      <c r="E22" s="8" t="s">
        <v>100</v>
      </c>
      <c r="F22" s="8" t="s">
        <v>44</v>
      </c>
      <c r="G22" s="8" t="s">
        <v>46</v>
      </c>
      <c r="H22" s="7" t="s">
        <v>51</v>
      </c>
      <c r="I22" s="92" t="s">
        <v>48</v>
      </c>
    </row>
    <row r="23" spans="1:9" ht="32" customHeight="1" thickBot="1" x14ac:dyDescent="0.25">
      <c r="A23" s="2"/>
      <c r="B23" s="95"/>
      <c r="C23" s="95"/>
      <c r="D23" s="139"/>
      <c r="E23" s="9" t="s">
        <v>101</v>
      </c>
      <c r="F23" s="7" t="s">
        <v>45</v>
      </c>
      <c r="G23" s="7" t="s">
        <v>47</v>
      </c>
      <c r="H23" s="7" t="s">
        <v>50</v>
      </c>
      <c r="I23" s="93"/>
    </row>
    <row r="24" spans="1:9" ht="17" x14ac:dyDescent="0.2">
      <c r="A24" s="10">
        <v>1</v>
      </c>
      <c r="B24" s="53" t="s">
        <v>49</v>
      </c>
      <c r="C24" s="33"/>
      <c r="D24" s="33"/>
      <c r="E24" s="34"/>
      <c r="F24" s="33"/>
      <c r="G24" s="33"/>
      <c r="H24" s="33"/>
      <c r="I24" s="35"/>
    </row>
    <row r="25" spans="1:9" x14ac:dyDescent="0.2">
      <c r="A25" s="11">
        <v>2</v>
      </c>
      <c r="B25" s="36"/>
      <c r="C25" s="37"/>
      <c r="D25" s="37"/>
      <c r="E25" s="38"/>
      <c r="F25" s="37"/>
      <c r="G25" s="37"/>
      <c r="H25" s="37"/>
      <c r="I25" s="39"/>
    </row>
    <row r="26" spans="1:9" x14ac:dyDescent="0.2">
      <c r="A26" s="11">
        <v>3</v>
      </c>
      <c r="B26" s="36"/>
      <c r="C26" s="37"/>
      <c r="D26" s="37"/>
      <c r="E26" s="38"/>
      <c r="F26" s="37"/>
      <c r="G26" s="37"/>
      <c r="H26" s="37"/>
      <c r="I26" s="39"/>
    </row>
    <row r="27" spans="1:9" x14ac:dyDescent="0.2">
      <c r="A27" s="11">
        <v>4</v>
      </c>
      <c r="B27" s="36"/>
      <c r="C27" s="37"/>
      <c r="D27" s="37"/>
      <c r="E27" s="38"/>
      <c r="F27" s="37"/>
      <c r="G27" s="37"/>
      <c r="H27" s="37"/>
      <c r="I27" s="39"/>
    </row>
    <row r="28" spans="1:9" x14ac:dyDescent="0.2">
      <c r="A28" s="11">
        <v>5</v>
      </c>
      <c r="B28" s="36"/>
      <c r="C28" s="37"/>
      <c r="D28" s="37"/>
      <c r="E28" s="38"/>
      <c r="F28" s="37"/>
      <c r="G28" s="37"/>
      <c r="H28" s="37"/>
      <c r="I28" s="39"/>
    </row>
    <row r="29" spans="1:9" x14ac:dyDescent="0.2">
      <c r="A29" s="11">
        <v>6</v>
      </c>
      <c r="B29" s="36"/>
      <c r="C29" s="37"/>
      <c r="D29" s="37"/>
      <c r="E29" s="38"/>
      <c r="F29" s="37"/>
      <c r="G29" s="37"/>
      <c r="H29" s="37"/>
      <c r="I29" s="39"/>
    </row>
    <row r="30" spans="1:9" x14ac:dyDescent="0.2">
      <c r="A30" s="11">
        <v>7</v>
      </c>
      <c r="B30" s="36"/>
      <c r="C30" s="37"/>
      <c r="D30" s="37"/>
      <c r="E30" s="38"/>
      <c r="F30" s="37"/>
      <c r="G30" s="37"/>
      <c r="H30" s="37"/>
      <c r="I30" s="39"/>
    </row>
    <row r="31" spans="1:9" x14ac:dyDescent="0.2">
      <c r="A31" s="11">
        <v>8</v>
      </c>
      <c r="B31" s="36"/>
      <c r="C31" s="37"/>
      <c r="D31" s="37"/>
      <c r="E31" s="38"/>
      <c r="F31" s="37"/>
      <c r="G31" s="37"/>
      <c r="H31" s="37"/>
      <c r="I31" s="39"/>
    </row>
    <row r="32" spans="1:9" x14ac:dyDescent="0.2">
      <c r="A32" s="11">
        <v>9</v>
      </c>
      <c r="B32" s="36"/>
      <c r="C32" s="37"/>
      <c r="D32" s="37"/>
      <c r="E32" s="38"/>
      <c r="F32" s="37"/>
      <c r="G32" s="37"/>
      <c r="H32" s="37"/>
      <c r="I32" s="39"/>
    </row>
    <row r="33" spans="1:9" ht="17" thickBot="1" x14ac:dyDescent="0.25">
      <c r="A33" s="12">
        <v>10</v>
      </c>
      <c r="B33" s="40"/>
      <c r="C33" s="41"/>
      <c r="D33" s="41"/>
      <c r="E33" s="42"/>
      <c r="F33" s="41"/>
      <c r="G33" s="41"/>
      <c r="H33" s="41"/>
      <c r="I33" s="43"/>
    </row>
    <row r="35" spans="1:9" ht="17" thickBot="1" x14ac:dyDescent="0.25"/>
    <row r="36" spans="1:9" ht="19" customHeight="1" thickBot="1" x14ac:dyDescent="0.25">
      <c r="A36" s="137" t="s">
        <v>90</v>
      </c>
      <c r="B36" s="138"/>
      <c r="C36" s="138"/>
      <c r="D36" s="138"/>
      <c r="E36" s="138"/>
      <c r="F36" s="140" t="s">
        <v>91</v>
      </c>
      <c r="G36" s="138"/>
      <c r="H36" s="138"/>
      <c r="I36" s="138"/>
    </row>
    <row r="37" spans="1:9" x14ac:dyDescent="0.2">
      <c r="A37" s="119" t="s">
        <v>110</v>
      </c>
      <c r="B37" s="120"/>
      <c r="C37" s="120"/>
      <c r="D37" s="120"/>
      <c r="E37" s="120"/>
      <c r="F37" s="120"/>
      <c r="G37" s="120"/>
      <c r="H37" s="120"/>
      <c r="I37" s="120"/>
    </row>
    <row r="38" spans="1:9" ht="42" customHeight="1" x14ac:dyDescent="0.2">
      <c r="A38" s="23"/>
      <c r="B38" s="87" t="s">
        <v>35</v>
      </c>
      <c r="C38" s="87" t="s">
        <v>88</v>
      </c>
      <c r="D38" s="87" t="s">
        <v>89</v>
      </c>
      <c r="E38" s="24" t="s">
        <v>42</v>
      </c>
      <c r="F38" s="24" t="s">
        <v>65</v>
      </c>
      <c r="G38" s="24" t="s">
        <v>97</v>
      </c>
      <c r="H38" s="96"/>
      <c r="I38" s="97"/>
    </row>
    <row r="39" spans="1:9" ht="42" customHeight="1" x14ac:dyDescent="0.2">
      <c r="A39" s="23"/>
      <c r="B39" s="87"/>
      <c r="C39" s="87"/>
      <c r="D39" s="87"/>
      <c r="E39" s="25" t="s">
        <v>43</v>
      </c>
      <c r="F39" s="24"/>
      <c r="G39" s="24" t="s">
        <v>98</v>
      </c>
      <c r="H39" s="96"/>
      <c r="I39" s="97"/>
    </row>
    <row r="40" spans="1:9" ht="25" customHeight="1" x14ac:dyDescent="0.2">
      <c r="A40" s="17">
        <v>1</v>
      </c>
      <c r="B40" s="51" t="str">
        <f>IF(B24&lt;&gt; "",B24,"")</f>
        <v>الباحث الرئيس (P-I)</v>
      </c>
      <c r="C40" s="51" t="str">
        <f>IF(C24&lt;&gt; "",C24,"")</f>
        <v/>
      </c>
      <c r="D40" s="51" t="str">
        <f>IF(D24&lt;&gt; "",D24,"")</f>
        <v/>
      </c>
      <c r="E40" s="51" t="str">
        <f>IF(E24&lt;&gt; "",E24,"")</f>
        <v/>
      </c>
      <c r="F40" s="57" t="str">
        <f>IF(G40/12=0,"",G40/IF($C$8="١٢ شهر",12,IF($C$8="١١ شهر",11,IF($C$8="١٠ أشهر",10,IF($C$8="٩ أشهر",9,IF($C$8="٨ أشهر",8,IF($C$8="٧ أشهر",7,IF($C$8="٦ أشهر",6,IF($C$8="٥ شهر",5,IF($C$8="٤ أشهر",4,IF($C$8="٣ أشهر",3,IF($C$8="شهران",2,IF($C$8="شهر",1)))))))))))))</f>
        <v/>
      </c>
      <c r="G40" s="26"/>
      <c r="H40" s="83" t="b">
        <f>IF(B40="الباحث الرئيس (P-I)",IF(E40="دكتوراه",IF(F40&gt;1200,"لا يمكن أن تتجاوز مكافأة الباحث الرئيس ١٢٠٠ ريال في الشهر","مكافأة الباحث الرئيس ضمن النطاق المسموح به")))</f>
        <v>0</v>
      </c>
      <c r="I40" s="83"/>
    </row>
    <row r="41" spans="1:9" ht="28" customHeight="1" x14ac:dyDescent="0.2">
      <c r="A41" s="17">
        <v>2</v>
      </c>
      <c r="B41" s="51" t="str">
        <f>IF(B25&lt;&gt;"",B25,IF(C25="","","يجب تحديد دور الباحث"))</f>
        <v/>
      </c>
      <c r="C41" s="51" t="str">
        <f t="shared" ref="C41:D43" si="0">IF(C25&lt;&gt; "",C25,"")</f>
        <v/>
      </c>
      <c r="D41" s="51" t="str">
        <f t="shared" si="0"/>
        <v/>
      </c>
      <c r="E41" s="51" t="str">
        <f t="shared" ref="E41" si="1">IF(E25&lt;&gt; "",E25,"")</f>
        <v/>
      </c>
      <c r="F41" s="56" t="str">
        <f t="shared" ref="F41:F43" si="2">IF(G41/12=0,"",G41/IF($C$8="١٢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41" s="26"/>
      <c r="H41" s="83" t="str">
        <f>IF(B41="","",IF(B41=القوائم!$E$2,IF(E41="دكتوراه",IF(F41&gt;1000,"لا يمكن أن تتجاوز مكافأة الباحث المشارك ١٠٠٠ ريال في الشهر","مكافأة الباحث المشارك ضمن النطاق المسموح به")),IF(B41=القوائم!$E$3,IF(E41=القوائم!$C$3,IF(F41&gt;800,"لا يمكن أن تتجاوز مكافأة مساعد الباحث من حملة المجاستير ٨٠٠ ريال في الشهر","مكافأة مساعد الباحث ضمن النطاق المسموح به"),IF(B41=القوائم!$E$3,IF(E41=القوائم!$C$4,IF(F41&gt;600,"لا يمكن أن تتجاوز مكافأة مساعد الباحث من حملة البكالوريوس ٦٠٠ ريال في الشهر","مكافأة مساعد الباحث ضمن النطاق المسموح به"),IF(OR(B41=القوائم!$E$4,B41=القوائم!$E$3),IF(E41=القوائم!$C$5,IF(F41&gt;400,"لا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1" s="83"/>
    </row>
    <row r="42" spans="1:9" ht="28" customHeight="1" x14ac:dyDescent="0.2">
      <c r="A42" s="17">
        <v>3</v>
      </c>
      <c r="B42" s="51" t="str">
        <f t="shared" ref="B42:B49" si="3">IF(B26&lt;&gt;"",B26,IF(C26="","","يجب تحديد دور الباحث"))</f>
        <v/>
      </c>
      <c r="C42" s="51" t="str">
        <f t="shared" si="0"/>
        <v/>
      </c>
      <c r="D42" s="51" t="str">
        <f t="shared" si="0"/>
        <v/>
      </c>
      <c r="E42" s="51" t="str">
        <f t="shared" ref="E42" si="4">IF(E26&lt;&gt; "",E26,"")</f>
        <v/>
      </c>
      <c r="F42" s="56" t="str">
        <f t="shared" si="2"/>
        <v/>
      </c>
      <c r="G42" s="26"/>
      <c r="H42" s="83" t="str">
        <f>IF(B42="","",IF(B42=القوائم!$E$2,IF(E42="دكتوراه",IF(F42&gt;1000,"لا يمكن أن تتجاوز مكافأة الباحث المشارك ١٠٠٠ ريال في الشهر","مكافأة الباحث المشارك ضمن النطاق المسموح به")),IF(B42=القوائم!$E$3,IF(E42=القوائم!$C$3,IF(F42&gt;800,"لا يمكن أن تتجاوز مكافأة مساعد الباحث من حملة المجاستير ٨٠٠ ريال في الشهر","مكافأة مساعد الباحث ضمن النطاق المسموح به"),IF(B42=القوائم!$E$3,IF(E42=القوائم!$C$4,IF(F42&gt;600,"لا يمكن أن تتجاوز مكافأة مساعد الباحث من حملة البكالوريوس ٦٠٠ ريال في الشهر","مكافأة مساعد الباحث ضمن النطاق المسموح به"),IF(OR(B42=القوائم!$E$4,B42=القوائم!$E$3),IF(E42=القوائم!$C$5,IF(F42&gt;400,"لا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2" s="83"/>
    </row>
    <row r="43" spans="1:9" ht="29" customHeight="1" x14ac:dyDescent="0.2">
      <c r="A43" s="17">
        <v>4</v>
      </c>
      <c r="B43" s="51" t="str">
        <f t="shared" si="3"/>
        <v/>
      </c>
      <c r="C43" s="51" t="str">
        <f t="shared" si="0"/>
        <v/>
      </c>
      <c r="D43" s="51" t="str">
        <f t="shared" si="0"/>
        <v/>
      </c>
      <c r="E43" s="51" t="str">
        <f t="shared" ref="E43:E49" si="5">IF(E27&lt;&gt; "",E27,"")</f>
        <v/>
      </c>
      <c r="F43" s="56" t="str">
        <f t="shared" si="2"/>
        <v/>
      </c>
      <c r="G43" s="26"/>
      <c r="H43" s="83" t="str">
        <f>IF(B43="","",IF(B43=القوائم!$E$2,IF(E43="دكتوراه",IF(F43&gt;1000,"لا يمكن أن تتجاوز مكافأة الباحث المشارك ١٠٠٠ ريال في الشهر","مكافأة الباحث المشارك ضمن النطاق المسموح به")),IF(B43=القوائم!$E$3,IF(E43=القوائم!$C$3,IF(F43&gt;800,"لا يمكن أن تتجاوز مكافأة مساعد الباحث من حملة المجاستير ٨٠٠ ريال في الشهر","مكافأة مساعد الباحث ضمن النطاق المسموح به"),IF(B43=القوائم!$E$3,IF(E43=القوائم!$C$4,IF(F43&gt;600,"لا يمكن أن تتجاوز مكافأة مساعد الباحث من حملة البكالوريوس ٦٠٠ ريال في الشهر","مكافأة مساعد الباحث ضمن النطاق المسموح به"),IF(OR(B43=القوائم!$E$4,B43=القوائم!$E$3),IF(E43=القوائم!$C$5,IF(F43&gt;400,"لا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3" s="83"/>
    </row>
    <row r="44" spans="1:9" ht="29" customHeight="1" x14ac:dyDescent="0.2">
      <c r="A44" s="17">
        <v>5</v>
      </c>
      <c r="B44" s="51" t="str">
        <f t="shared" si="3"/>
        <v/>
      </c>
      <c r="C44" s="51" t="str">
        <f t="shared" ref="C44:D44" si="6">IF(C28&lt;&gt; "",C28,"")</f>
        <v/>
      </c>
      <c r="D44" s="51" t="str">
        <f t="shared" si="6"/>
        <v/>
      </c>
      <c r="E44" s="51" t="str">
        <f t="shared" si="5"/>
        <v/>
      </c>
      <c r="F44" s="56" t="str">
        <f t="shared" ref="F44:F49" si="7">IF(G44/12=0,"",G44/IF($C$8="١٢ شهر",12,IF($C$8="١١ شهر",11,IF($C$8="١٠ أشهر",10,IF($C$8="٩ أشهر",9,IF($C$8="٨ أشهر",8,IF($C$8="٧ أشهر",7,IF($C$8="٦ شهر",6,IF($C$8="٥ شهر",5,IF($C$8="٤ أشهر",4,IF($C$8="٣ أشهر",3,IF($C$8="شهران",2,IF($C$8="شهر",1)))))))))))))</f>
        <v/>
      </c>
      <c r="G44" s="26"/>
      <c r="H44" s="83" t="str">
        <f>IF(B44="","",IF(B44=القوائم!$E$2,IF(E44="دكتوراه",IF(F44&gt;1000,"لا يمكن أن تتجاوز مكافأة الباحث المشارك ١٠٠٠ ريال في الشهر","مكافأة الباحث المشارك ضمن النطاق المسموح به")),IF(B44=القوائم!$E$3,IF(E44=القوائم!$C$3,IF(F44&gt;800,"لا يمكن أن تتجاوز مكافأة مساعد الباحث من حملة المجاستير ٨٠٠ ريال في الشهر","مكافأة مساعد الباحث ضمن النطاق المسموح به"),IF(B44=القوائم!$E$3,IF(E44=القوائم!$C$4,IF(F44&gt;600,"لا يمكن أن تتجاوز مكافأة مساعد الباحث من حملة البكالوريوس ٦٠٠ ريال في الشهر","مكافأة مساعد الباحث ضمن النطاق المسموح به"),IF(OR(B44=القوائم!$E$4,B44=القوائم!$E$3),IF(E44=القوائم!$C$5,IF(F44&gt;400,"لا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4" s="83"/>
    </row>
    <row r="45" spans="1:9" ht="25" customHeight="1" x14ac:dyDescent="0.2">
      <c r="A45" s="17">
        <v>6</v>
      </c>
      <c r="B45" s="51" t="str">
        <f t="shared" si="3"/>
        <v/>
      </c>
      <c r="C45" s="51" t="str">
        <f t="shared" ref="C45:D45" si="8">IF(C29&lt;&gt; "",C29,"")</f>
        <v/>
      </c>
      <c r="D45" s="51" t="str">
        <f t="shared" si="8"/>
        <v/>
      </c>
      <c r="E45" s="51" t="str">
        <f t="shared" si="5"/>
        <v/>
      </c>
      <c r="F45" s="56" t="str">
        <f t="shared" si="7"/>
        <v/>
      </c>
      <c r="G45" s="26"/>
      <c r="H45" s="83" t="str">
        <f>IF(B45="","",IF(B45=القوائم!$E$2,IF(E45="دكتوراه",IF(F45&gt;1000,"لا يمكن أن تتجاوز مكافأة الباحث المشارك ١٠٠٠ ريال في الشهر","مكافأة الباحث المشارك ضمن النطاق المسموح به")),IF(B45=القوائم!$E$3,IF(E45=القوائم!$C$3,IF(F45&gt;800,"لا يمكن أن تتجاوز مكافأة مساعد الباحث من حملة المجاستير ٨٠٠ ريال في الشهر","مكافأة مساعد الباحث ضمن النطاق المسموح به"),IF(B45=القوائم!$E$3,IF(E45=القوائم!$C$4,IF(F45&gt;600,"لا يمكن أن تتجاوز مكافأة مساعد الباحث من حملة البكالوريوس ٦٠٠ ريال في الشهر","مكافأة مساعد الباحث ضمن النطاق المسموح به"),IF(OR(B45=القوائم!$E$4,B45=القوائم!$E$3),IF(E45=القوائم!$C$5,IF(F45&gt;400,"لا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5" s="83"/>
    </row>
    <row r="46" spans="1:9" ht="26" customHeight="1" x14ac:dyDescent="0.2">
      <c r="A46" s="17">
        <v>7</v>
      </c>
      <c r="B46" s="51" t="str">
        <f t="shared" si="3"/>
        <v/>
      </c>
      <c r="C46" s="51" t="str">
        <f t="shared" ref="C46:D46" si="9">IF(C30&lt;&gt; "",C30,"")</f>
        <v/>
      </c>
      <c r="D46" s="51" t="str">
        <f t="shared" si="9"/>
        <v/>
      </c>
      <c r="E46" s="51" t="str">
        <f t="shared" si="5"/>
        <v/>
      </c>
      <c r="F46" s="56" t="str">
        <f t="shared" si="7"/>
        <v/>
      </c>
      <c r="G46" s="26"/>
      <c r="H46" s="83" t="str">
        <f>IF(B46="","",IF(B46=القوائم!$E$2,IF(E46="دكتوراه",IF(F46&gt;1000,"لا يمكن أن تتجاوز مكافأة الباحث المشارك ١٠٠٠ ريال في الشهر","مكافأة الباحث المشارك ضمن النطاق المسموح به")),IF(B46=القوائم!$E$3,IF(E46=القوائم!$C$3,IF(F46&gt;800,"لا يمكن أن تتجاوز مكافأة مساعد الباحث من حملة المجاستير ٨٠٠ ريال في الشهر","مكافأة مساعد الباحث ضمن النطاق المسموح به"),IF(B46=القوائم!$E$3,IF(E46=القوائم!$C$4,IF(F46&gt;600,"لا يمكن أن تتجاوز مكافأة مساعد الباحث من حملة البكالوريوس ٦٠٠ ريال في الشهر","مكافأة مساعد الباحث ضمن النطاق المسموح به"),IF(OR(B46=القوائم!$E$4,B46=القوائم!$E$3),IF(E46=القوائم!$C$5,IF(F46&gt;400,"لا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6" s="83"/>
    </row>
    <row r="47" spans="1:9" ht="25" customHeight="1" x14ac:dyDescent="0.2">
      <c r="A47" s="17">
        <v>8</v>
      </c>
      <c r="B47" s="51" t="str">
        <f t="shared" si="3"/>
        <v/>
      </c>
      <c r="C47" s="51" t="str">
        <f t="shared" ref="C47:D47" si="10">IF(C31&lt;&gt; "",C31,"")</f>
        <v/>
      </c>
      <c r="D47" s="51" t="str">
        <f t="shared" si="10"/>
        <v/>
      </c>
      <c r="E47" s="51" t="str">
        <f t="shared" si="5"/>
        <v/>
      </c>
      <c r="F47" s="56" t="str">
        <f t="shared" si="7"/>
        <v/>
      </c>
      <c r="G47" s="26"/>
      <c r="H47" s="83" t="str">
        <f>IF(B47="","",IF(B47=القوائم!$E$2,IF(E47="دكتوراه",IF(F47&gt;1000,"لا يمكن أن تتجاوز مكافأة الباحث المشارك ١٠٠٠ ريال في الشهر","مكافأة الباحث المشارك ضمن النطاق المسموح به")),IF(B47=القوائم!$E$3,IF(E47=القوائم!$C$3,IF(F47&gt;800,"لا يمكن أن تتجاوز مكافأة مساعد الباحث من حملة المجاستير ٨٠٠ ريال في الشهر","مكافأة مساعد الباحث ضمن النطاق المسموح به"),IF(B47=القوائم!$E$3,IF(E47=القوائم!$C$4,IF(F47&gt;600,"لا يمكن أن تتجاوز مكافأة مساعد الباحث من حملة البكالوريوس ٦٠٠ ريال في الشهر","مكافأة مساعد الباحث ضمن النطاق المسموح به"),IF(OR(B47=القوائم!$E$4,B47=القوائم!$E$3),IF(E47=القوائم!$C$5,IF(F47&gt;400,"لا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7" s="83"/>
    </row>
    <row r="48" spans="1:9" ht="26" customHeight="1" x14ac:dyDescent="0.2">
      <c r="A48" s="17">
        <v>9</v>
      </c>
      <c r="B48" s="51" t="str">
        <f t="shared" si="3"/>
        <v/>
      </c>
      <c r="C48" s="51" t="str">
        <f t="shared" ref="C48:D48" si="11">IF(C32&lt;&gt; "",C32,"")</f>
        <v/>
      </c>
      <c r="D48" s="51" t="str">
        <f t="shared" si="11"/>
        <v/>
      </c>
      <c r="E48" s="51" t="str">
        <f t="shared" si="5"/>
        <v/>
      </c>
      <c r="F48" s="56" t="str">
        <f t="shared" si="7"/>
        <v/>
      </c>
      <c r="G48" s="26"/>
      <c r="H48" s="83" t="str">
        <f>IF(B48="","",IF(B48=القوائم!$E$2,IF(E48="دكتوراه",IF(F48&gt;1000,"لا يمكن أن تتجاوز مكافأة الباحث المشارك ١٠٠٠ ريال في الشهر","مكافأة الباحث المشارك ضمن النطاق المسموح به")),IF(B48=القوائم!$E$3,IF(E48=القوائم!$C$3,IF(F48&gt;800,"لا يمكن أن تتجاوز مكافأة مساعد الباحث من حملة المجاستير ٨٠٠ ريال في الشهر","مكافأة مساعد الباحث ضمن النطاق المسموح به"),IF(B48=القوائم!$E$3,IF(E48=القوائم!$C$4,IF(F48&gt;600,"لا يمكن أن تتجاوز مكافأة مساعد الباحث من حملة البكالوريوس ٦٠٠ ريال في الشهر","مكافأة مساعد الباحث ضمن النطاق المسموح به"),IF(OR(B48=القوائم!$E$4,B48=القوائم!$E$3),IF(E48=القوائم!$C$5,IF(F48&gt;400,"لا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8" s="83"/>
    </row>
    <row r="49" spans="1:9" ht="30" customHeight="1" x14ac:dyDescent="0.2">
      <c r="A49" s="17">
        <v>10</v>
      </c>
      <c r="B49" s="51" t="str">
        <f t="shared" si="3"/>
        <v/>
      </c>
      <c r="C49" s="51" t="str">
        <f t="shared" ref="C49:D49" si="12">IF(C33&lt;&gt; "",C33,"")</f>
        <v/>
      </c>
      <c r="D49" s="51" t="str">
        <f t="shared" si="12"/>
        <v/>
      </c>
      <c r="E49" s="51" t="str">
        <f t="shared" si="5"/>
        <v/>
      </c>
      <c r="F49" s="56" t="str">
        <f t="shared" si="7"/>
        <v/>
      </c>
      <c r="G49" s="26"/>
      <c r="H49" s="83" t="str">
        <f>IF(B49="","",IF(B49=القوائم!$E$2,IF(E49="دكتوراه",IF(F49&gt;1000,"لا يمكن أن تتجاوز مكافأة الباحث المشارك ١٠٠٠ ريال في الشهر","مكافأة الباحث المشارك ضمن النطاق المسموح به")),IF(B49=القوائم!$E$3,IF(E49=القوائم!$C$3,IF(F49&gt;800,"لا يمكن أن تتجاوز مكافأة مساعد الباحث من حملة المجاستير ٨٠٠ ريال في الشهر","مكافأة مساعد الباحث ضمن النطاق المسموح به"),IF(B49=القوائم!$E$3,IF(E49=القوائم!$C$4,IF(F49&gt;600,"لا يمكن أن تتجاوز مكافأة مساعد الباحث من حملة البكالوريوس ٦٠٠ ريال في الشهر","مكافأة مساعد الباحث ضمن النطاق المسموح به"),IF(OR(B49=القوائم!$E$4,B49=القوائم!$E$3),IF(E49=القوائم!$C$5,IF(F49&gt;400,"لا يمكن أن تتجاوز مكافأة مساعد الباحث من الطلاب الجامعيين ٤٠٠ ريال في الشهر","مكافأة مساعد الباحث ضمن النطاق المسموح به"),"1بيانات غير مكتملة"),"2بيانات غير مكتملة")))))))</f>
        <v/>
      </c>
      <c r="I49" s="83"/>
    </row>
    <row r="50" spans="1:9" ht="37" customHeight="1" thickBot="1" x14ac:dyDescent="0.25">
      <c r="A50" s="84" t="s">
        <v>99</v>
      </c>
      <c r="B50" s="85"/>
      <c r="C50" s="85"/>
      <c r="D50" s="85"/>
      <c r="E50" s="85"/>
      <c r="F50" s="86"/>
      <c r="G50" s="50">
        <f>SUM(G40:G49)</f>
        <v>0</v>
      </c>
      <c r="H50" s="80" t="str">
        <f>IF($G$8="لم يتم تحديد المشروع","يجب تحديد نوع المشروع",IF(G50&gt;$G$8,"مكافآت الباحثين تجاوزت الحد الأقصى للميزانية","مكافآت الباحثين ضمن النطاق المسموح به"))</f>
        <v>يجب تحديد نوع المشروع</v>
      </c>
      <c r="I50" s="80"/>
    </row>
    <row r="51" spans="1:9" ht="17" thickBot="1" x14ac:dyDescent="0.25">
      <c r="A51" s="71"/>
      <c r="B51" s="71"/>
      <c r="C51" s="13"/>
      <c r="D51" s="13"/>
      <c r="E51" s="72"/>
      <c r="F51" s="72"/>
      <c r="G51" s="72"/>
      <c r="H51" s="72"/>
      <c r="I51" s="72"/>
    </row>
    <row r="52" spans="1:9" ht="17" thickBot="1" x14ac:dyDescent="0.25">
      <c r="A52" s="98" t="s">
        <v>109</v>
      </c>
      <c r="B52" s="99"/>
      <c r="C52" s="99"/>
      <c r="D52" s="99"/>
      <c r="E52" s="99"/>
      <c r="F52" s="99"/>
      <c r="G52" s="99"/>
      <c r="H52" s="99"/>
      <c r="I52" s="99"/>
    </row>
    <row r="53" spans="1:9" ht="16" customHeight="1" thickBot="1" x14ac:dyDescent="0.25">
      <c r="A53" s="14">
        <v>1</v>
      </c>
      <c r="B53" s="100" t="s">
        <v>52</v>
      </c>
      <c r="C53" s="101"/>
      <c r="D53" s="20"/>
      <c r="E53" s="15"/>
      <c r="F53" s="59"/>
      <c r="G53" s="60"/>
      <c r="H53" s="60"/>
      <c r="I53" s="61"/>
    </row>
    <row r="54" spans="1:9" ht="16" customHeight="1" thickBot="1" x14ac:dyDescent="0.25">
      <c r="A54" s="14">
        <v>2</v>
      </c>
      <c r="B54" s="100" t="s">
        <v>53</v>
      </c>
      <c r="C54" s="101"/>
      <c r="D54" s="20"/>
      <c r="E54" s="15"/>
      <c r="F54" s="59"/>
      <c r="G54" s="60"/>
      <c r="H54" s="60"/>
      <c r="I54" s="61"/>
    </row>
    <row r="55" spans="1:9" ht="16" customHeight="1" thickBot="1" x14ac:dyDescent="0.25">
      <c r="A55" s="14">
        <v>3</v>
      </c>
      <c r="B55" s="100" t="s">
        <v>54</v>
      </c>
      <c r="C55" s="101"/>
      <c r="D55" s="20"/>
      <c r="E55" s="15"/>
      <c r="F55" s="59"/>
      <c r="G55" s="60"/>
      <c r="H55" s="60"/>
      <c r="I55" s="61"/>
    </row>
    <row r="56" spans="1:9" ht="16" customHeight="1" thickBot="1" x14ac:dyDescent="0.25">
      <c r="A56" s="14">
        <v>4</v>
      </c>
      <c r="B56" s="100" t="s">
        <v>55</v>
      </c>
      <c r="C56" s="101"/>
      <c r="D56" s="20"/>
      <c r="E56" s="15"/>
      <c r="F56" s="59"/>
      <c r="G56" s="60"/>
      <c r="H56" s="60"/>
      <c r="I56" s="61"/>
    </row>
    <row r="57" spans="1:9" ht="16" customHeight="1" thickBot="1" x14ac:dyDescent="0.25">
      <c r="A57" s="14">
        <v>5</v>
      </c>
      <c r="B57" s="100" t="s">
        <v>86</v>
      </c>
      <c r="C57" s="101"/>
      <c r="D57" s="20"/>
      <c r="E57" s="15"/>
      <c r="F57" s="59"/>
      <c r="G57" s="60"/>
      <c r="H57" s="60"/>
      <c r="I57" s="61"/>
    </row>
    <row r="58" spans="1:9" ht="16" customHeight="1" x14ac:dyDescent="0.2">
      <c r="A58" s="110">
        <v>6</v>
      </c>
      <c r="B58" s="100" t="s">
        <v>56</v>
      </c>
      <c r="C58" s="101"/>
      <c r="D58" s="20"/>
      <c r="E58" s="15"/>
      <c r="F58" s="27"/>
      <c r="G58" s="28"/>
      <c r="H58" s="28"/>
      <c r="I58" s="29"/>
    </row>
    <row r="59" spans="1:9" ht="17" customHeight="1" thickBot="1" x14ac:dyDescent="0.25">
      <c r="A59" s="111"/>
      <c r="B59" s="121" t="s">
        <v>57</v>
      </c>
      <c r="C59" s="122"/>
      <c r="D59" s="21"/>
      <c r="E59" s="16"/>
      <c r="F59" s="30"/>
      <c r="G59" s="31"/>
      <c r="H59" s="31"/>
      <c r="I59" s="32"/>
    </row>
    <row r="60" spans="1:9" ht="18" customHeight="1" x14ac:dyDescent="0.2">
      <c r="A60" s="81" t="s">
        <v>58</v>
      </c>
      <c r="B60" s="82"/>
      <c r="C60" s="82"/>
      <c r="D60" s="82"/>
      <c r="E60" s="82"/>
      <c r="F60" s="82"/>
      <c r="G60" s="82"/>
      <c r="H60" s="82"/>
      <c r="I60" s="82"/>
    </row>
    <row r="61" spans="1:9" ht="18" customHeight="1" x14ac:dyDescent="0.2">
      <c r="A61" s="108" t="s">
        <v>59</v>
      </c>
      <c r="B61" s="109"/>
      <c r="C61" s="109"/>
      <c r="D61" s="109"/>
      <c r="E61" s="109"/>
      <c r="F61" s="109"/>
      <c r="G61" s="109"/>
      <c r="H61" s="109"/>
      <c r="I61" s="109"/>
    </row>
    <row r="62" spans="1:9" x14ac:dyDescent="0.2">
      <c r="A62" s="114"/>
      <c r="B62" s="115"/>
      <c r="C62" s="115"/>
      <c r="D62" s="115"/>
      <c r="E62" s="115"/>
      <c r="F62" s="115"/>
      <c r="G62" s="115"/>
      <c r="H62" s="115"/>
      <c r="I62" s="115"/>
    </row>
    <row r="63" spans="1:9" ht="16" customHeight="1" x14ac:dyDescent="0.2">
      <c r="A63" s="116" t="s">
        <v>60</v>
      </c>
      <c r="B63" s="117"/>
      <c r="C63" s="117"/>
      <c r="D63" s="117"/>
      <c r="E63" s="117"/>
      <c r="F63" s="117"/>
      <c r="G63" s="117"/>
      <c r="H63" s="117"/>
      <c r="I63" s="117"/>
    </row>
    <row r="64" spans="1:9" ht="17" thickBot="1" x14ac:dyDescent="0.25">
      <c r="A64" s="118" t="s">
        <v>61</v>
      </c>
      <c r="B64" s="74"/>
      <c r="C64" s="74"/>
      <c r="D64" s="74"/>
      <c r="E64" s="74"/>
      <c r="F64" s="74"/>
      <c r="G64" s="74"/>
      <c r="H64" s="74"/>
      <c r="I64" s="74"/>
    </row>
    <row r="65" spans="1:9" ht="42" customHeight="1" thickBot="1" x14ac:dyDescent="0.25">
      <c r="A65" s="67" t="s">
        <v>99</v>
      </c>
      <c r="B65" s="68"/>
      <c r="C65" s="68"/>
      <c r="D65" s="68"/>
      <c r="E65" s="68"/>
      <c r="F65" s="65">
        <f>SUM(F53:F59)</f>
        <v>0</v>
      </c>
      <c r="G65" s="66"/>
      <c r="H65" s="80" t="str">
        <f>IF($G$8="لم يتم تحديد المشروع","يجب تحديد نوع المشروع",IF(F65&gt;$G$8,"تكاليف المستلزمات تجاوزت الحد الأقصى للميزانية","تكاليف المستلزمات ضمن النطاق المسموح به"))</f>
        <v>يجب تحديد نوع المشروع</v>
      </c>
      <c r="I65" s="80"/>
    </row>
    <row r="66" spans="1:9" ht="17" thickBot="1" x14ac:dyDescent="0.25">
      <c r="A66" s="71"/>
      <c r="B66" s="71"/>
      <c r="C66" s="13"/>
      <c r="D66" s="13"/>
      <c r="E66" s="72"/>
      <c r="F66" s="72"/>
      <c r="G66" s="72"/>
      <c r="H66" s="72"/>
      <c r="I66" s="72"/>
    </row>
    <row r="67" spans="1:9" ht="16" customHeight="1" thickBot="1" x14ac:dyDescent="0.25">
      <c r="A67" s="112" t="s">
        <v>111</v>
      </c>
      <c r="B67" s="113"/>
      <c r="C67" s="113"/>
      <c r="D67" s="113"/>
      <c r="E67" s="113"/>
      <c r="F67" s="113"/>
      <c r="G67" s="113"/>
      <c r="H67" s="113"/>
      <c r="I67" s="113"/>
    </row>
    <row r="68" spans="1:9" ht="40" customHeight="1" thickBot="1" x14ac:dyDescent="0.25">
      <c r="A68" s="14">
        <v>1</v>
      </c>
      <c r="B68" s="62" t="s">
        <v>87</v>
      </c>
      <c r="C68" s="63"/>
      <c r="D68" s="63"/>
      <c r="E68" s="64"/>
      <c r="F68" s="59"/>
      <c r="G68" s="60"/>
      <c r="H68" s="60"/>
      <c r="I68" s="61"/>
    </row>
    <row r="69" spans="1:9" ht="18" customHeight="1" x14ac:dyDescent="0.2">
      <c r="A69" s="81" t="s">
        <v>62</v>
      </c>
      <c r="B69" s="82"/>
      <c r="C69" s="82"/>
      <c r="D69" s="82"/>
      <c r="E69" s="82"/>
      <c r="F69" s="82"/>
      <c r="G69" s="82"/>
      <c r="H69" s="82"/>
      <c r="I69" s="82"/>
    </row>
    <row r="70" spans="1:9" ht="18" customHeight="1" thickBot="1" x14ac:dyDescent="0.25">
      <c r="A70" s="108" t="s">
        <v>63</v>
      </c>
      <c r="B70" s="109"/>
      <c r="C70" s="109"/>
      <c r="D70" s="109"/>
      <c r="E70" s="109"/>
      <c r="F70" s="109"/>
      <c r="G70" s="109"/>
      <c r="H70" s="109"/>
      <c r="I70" s="109"/>
    </row>
    <row r="71" spans="1:9" ht="62" customHeight="1" thickBot="1" x14ac:dyDescent="0.25">
      <c r="A71" s="69" t="s">
        <v>99</v>
      </c>
      <c r="B71" s="70"/>
      <c r="C71" s="70"/>
      <c r="D71" s="70"/>
      <c r="E71" s="70"/>
      <c r="F71" s="65">
        <f>F68</f>
        <v>0</v>
      </c>
      <c r="G71" s="66"/>
      <c r="H71" s="80" t="str">
        <f>IF($G$8="لم يتم تحديد المشروع","يجب تحديد نوع المشروع",IF($G$8=25000,IF(F71&gt;6000,"تكاليف النشر تجاوزت الحد الأقصى لتكاليف نشر ورقة علمية واحدة","تكاليف النشر ضمن النطاق المسموح به"),IF($G$8=50000,IF(F71&gt;10000,"تكاليف النشر تجاوزت الحد الأقصى لتكاليف نشر ورقتين علمية","تكاليف النشر ضمن النطاق المسموح به"),IF($G$8=125000,IF(F71&gt;25000,"تكاليف النشر تجاوزت الحد الأقصى لتكاليف نشر 5 أوراق علمية","تكاليف النشر ضمن النطاق المسموح به")))))</f>
        <v>يجب تحديد نوع المشروع</v>
      </c>
      <c r="I71" s="80"/>
    </row>
    <row r="72" spans="1:9" x14ac:dyDescent="0.2">
      <c r="A72" s="73"/>
      <c r="B72" s="73"/>
      <c r="C72" s="73"/>
      <c r="D72" s="22"/>
      <c r="E72" s="73"/>
      <c r="F72" s="73"/>
      <c r="G72" s="73"/>
      <c r="H72" s="73"/>
      <c r="I72" s="73"/>
    </row>
    <row r="73" spans="1:9" ht="17" thickBot="1" x14ac:dyDescent="0.25">
      <c r="A73" s="74"/>
      <c r="B73" s="74"/>
      <c r="C73" s="74"/>
      <c r="D73" s="13"/>
      <c r="E73" s="74"/>
      <c r="F73" s="74"/>
      <c r="G73" s="74"/>
      <c r="H73" s="74"/>
      <c r="I73" s="74"/>
    </row>
    <row r="74" spans="1:9" ht="31" customHeight="1" thickBot="1" x14ac:dyDescent="0.25">
      <c r="A74" s="75" t="s">
        <v>64</v>
      </c>
      <c r="B74" s="76"/>
      <c r="C74" s="76"/>
      <c r="D74" s="76"/>
      <c r="E74" s="76"/>
      <c r="F74" s="52">
        <f>SUM(F71+F65+G50)</f>
        <v>0</v>
      </c>
      <c r="G74" s="77" t="str">
        <f>IF($G$8="لم يتم تحديد المشروع","يجب تحديد نوع المشروع",IF(F74&gt;$G$8,"تكاليف المشروع تجاوزت الحد الأقصى للميزانية","ميزانية المشروع ضمن النطاق المسموح به"))</f>
        <v>يجب تحديد نوع المشروع</v>
      </c>
      <c r="H74" s="78"/>
      <c r="I74" s="79"/>
    </row>
    <row r="77" spans="1:9" x14ac:dyDescent="0.2">
      <c r="C77" t="s">
        <v>106</v>
      </c>
      <c r="F77" t="s">
        <v>107</v>
      </c>
    </row>
    <row r="81" spans="2:9" x14ac:dyDescent="0.2">
      <c r="B81" s="58" t="s">
        <v>108</v>
      </c>
      <c r="C81" s="58"/>
      <c r="D81" s="58"/>
      <c r="E81" s="58"/>
      <c r="F81" s="58"/>
      <c r="G81" s="58"/>
      <c r="H81" s="58"/>
      <c r="I81" s="58"/>
    </row>
  </sheetData>
  <sheetProtection algorithmName="SHA-512" hashValue="VE5609Nw2b+7LqXGyiGqIOHviDX/SpEWldSW7Wnkbw1J/4CKwbObqlC5QeiAFcgVi58nCosMnbQnOvO2gRDDPg==" saltValue="+Gh5cw1qs8iJr2rpXDGT0A==" spinCount="100000" sheet="1" objects="1" scenarios="1" insertHyperlinks="0"/>
  <mergeCells count="77">
    <mergeCell ref="B3:I3"/>
    <mergeCell ref="G8:H8"/>
    <mergeCell ref="D8:F8"/>
    <mergeCell ref="A51:B51"/>
    <mergeCell ref="E51:I51"/>
    <mergeCell ref="C10:I10"/>
    <mergeCell ref="B12:G12"/>
    <mergeCell ref="C14:I14"/>
    <mergeCell ref="C15:I15"/>
    <mergeCell ref="B17:I17"/>
    <mergeCell ref="A36:E36"/>
    <mergeCell ref="H41:I41"/>
    <mergeCell ref="H50:I50"/>
    <mergeCell ref="D22:D23"/>
    <mergeCell ref="F36:I36"/>
    <mergeCell ref="C4:D4"/>
    <mergeCell ref="F4:I4"/>
    <mergeCell ref="C6:I6"/>
    <mergeCell ref="A70:I70"/>
    <mergeCell ref="A58:A59"/>
    <mergeCell ref="H65:I65"/>
    <mergeCell ref="A67:I67"/>
    <mergeCell ref="H40:I40"/>
    <mergeCell ref="A60:I60"/>
    <mergeCell ref="A61:I61"/>
    <mergeCell ref="A62:I62"/>
    <mergeCell ref="A63:I63"/>
    <mergeCell ref="A64:I64"/>
    <mergeCell ref="C22:C23"/>
    <mergeCell ref="A37:I37"/>
    <mergeCell ref="B59:C59"/>
    <mergeCell ref="F57:I57"/>
    <mergeCell ref="F54:I54"/>
    <mergeCell ref="F55:I55"/>
    <mergeCell ref="F56:I56"/>
    <mergeCell ref="B53:C53"/>
    <mergeCell ref="B57:C57"/>
    <mergeCell ref="B58:C58"/>
    <mergeCell ref="B54:C54"/>
    <mergeCell ref="B55:C55"/>
    <mergeCell ref="B56:C56"/>
    <mergeCell ref="D38:D39"/>
    <mergeCell ref="B38:B39"/>
    <mergeCell ref="C38:C39"/>
    <mergeCell ref="H12:I12"/>
    <mergeCell ref="A21:I21"/>
    <mergeCell ref="I22:I23"/>
    <mergeCell ref="B22:B23"/>
    <mergeCell ref="H38:I38"/>
    <mergeCell ref="H39:I39"/>
    <mergeCell ref="H42:I42"/>
    <mergeCell ref="H43:I43"/>
    <mergeCell ref="H44:I44"/>
    <mergeCell ref="H45:I45"/>
    <mergeCell ref="H46:I46"/>
    <mergeCell ref="H47:I47"/>
    <mergeCell ref="H48:I48"/>
    <mergeCell ref="H49:I49"/>
    <mergeCell ref="A50:F50"/>
    <mergeCell ref="F53:I53"/>
    <mergeCell ref="A52:I52"/>
    <mergeCell ref="B81:I81"/>
    <mergeCell ref="F68:I68"/>
    <mergeCell ref="B68:E68"/>
    <mergeCell ref="F65:G65"/>
    <mergeCell ref="A65:E65"/>
    <mergeCell ref="F71:G71"/>
    <mergeCell ref="A71:E71"/>
    <mergeCell ref="A66:B66"/>
    <mergeCell ref="E66:I66"/>
    <mergeCell ref="A72:B73"/>
    <mergeCell ref="C72:C73"/>
    <mergeCell ref="E72:I73"/>
    <mergeCell ref="A74:E74"/>
    <mergeCell ref="G74:I74"/>
    <mergeCell ref="H71:I71"/>
    <mergeCell ref="A69:I69"/>
  </mergeCells>
  <conditionalFormatting sqref="G40">
    <cfRule type="cellIs" dxfId="20" priority="22" operator="greaterThan">
      <formula>14400</formula>
    </cfRule>
  </conditionalFormatting>
  <conditionalFormatting sqref="F40:F49">
    <cfRule type="cellIs" dxfId="19" priority="21" operator="greaterThan">
      <formula>1200</formula>
    </cfRule>
  </conditionalFormatting>
  <conditionalFormatting sqref="H40:H49">
    <cfRule type="containsText" dxfId="18" priority="20" operator="containsText" text="لا يمكن ">
      <formula>NOT(ISERROR(SEARCH("لا يمكن ",H40)))</formula>
    </cfRule>
  </conditionalFormatting>
  <conditionalFormatting sqref="H50:I50">
    <cfRule type="beginsWith" dxfId="17" priority="11" operator="beginsWith" text="يجب تحديد نوع المشروع">
      <formula>LEFT(H50,LEN("يجب تحديد نوع المشروع"))="يجب تحديد نوع المشروع"</formula>
    </cfRule>
    <cfRule type="containsText" dxfId="16" priority="12" operator="containsText" text="يجب تحديد نوع المشروع">
      <formula>NOT(ISERROR(SEARCH("يجب تحديد نوع المشروع",H50)))</formula>
    </cfRule>
    <cfRule type="containsText" dxfId="15" priority="19" operator="containsText" text="مكافآت الباحثين تجاوزت الحد الأقصى للميزانية">
      <formula>NOT(ISERROR(SEARCH("مكافآت الباحثين تجاوزت الحد الأقصى للميزانية",H50)))</formula>
    </cfRule>
  </conditionalFormatting>
  <conditionalFormatting sqref="F65:G65">
    <cfRule type="containsText" dxfId="14" priority="17" operator="containsText" text="مكافآت الباحثين تجاوزت الحد الأقصى للميزانية">
      <formula>NOT(ISERROR(SEARCH("مكافآت الباحثين تجاوزت الحد الأقصى للميزانية",F65)))</formula>
    </cfRule>
  </conditionalFormatting>
  <conditionalFormatting sqref="H50 H65 H71 G74">
    <cfRule type="containsText" dxfId="13" priority="16" operator="containsText" text="تجاوزت">
      <formula>NOT(ISERROR(SEARCH("تجاوزت",G50)))</formula>
    </cfRule>
  </conditionalFormatting>
  <conditionalFormatting sqref="F71:G71">
    <cfRule type="containsText" dxfId="12" priority="15" operator="containsText" text="مكافآت الباحثين تجاوزت الحد الأقصى للميزانية">
      <formula>NOT(ISERROR(SEARCH("مكافآت الباحثين تجاوزت الحد الأقصى للميزانية",F71)))</formula>
    </cfRule>
  </conditionalFormatting>
  <conditionalFormatting sqref="F65">
    <cfRule type="containsText" dxfId="11" priority="14" operator="containsText" text="تجاوزت">
      <formula>NOT(ISERROR(SEARCH("تجاوزت",F65)))</formula>
    </cfRule>
  </conditionalFormatting>
  <conditionalFormatting sqref="F71">
    <cfRule type="containsText" dxfId="10" priority="13" operator="containsText" text="تجاوزت">
      <formula>NOT(ISERROR(SEARCH("تجاوزت",F71)))</formula>
    </cfRule>
  </conditionalFormatting>
  <conditionalFormatting sqref="H65:I65">
    <cfRule type="beginsWith" dxfId="9" priority="8" operator="beginsWith" text="يجب تحديد نوع المشروع">
      <formula>LEFT(H65,LEN("يجب تحديد نوع المشروع"))="يجب تحديد نوع المشروع"</formula>
    </cfRule>
    <cfRule type="containsText" dxfId="8" priority="9" operator="containsText" text="يجب تحديد نوع المشروع">
      <formula>NOT(ISERROR(SEARCH("يجب تحديد نوع المشروع",H65)))</formula>
    </cfRule>
    <cfRule type="containsText" dxfId="7" priority="10" operator="containsText" text="مكافآت الباحثين تجاوزت الحد الأقصى للميزانية">
      <formula>NOT(ISERROR(SEARCH("مكافآت الباحثين تجاوزت الحد الأقصى للميزانية",H65)))</formula>
    </cfRule>
  </conditionalFormatting>
  <conditionalFormatting sqref="H71:I71">
    <cfRule type="beginsWith" dxfId="6" priority="5" operator="beginsWith" text="يجب تحديد نوع المشروع">
      <formula>LEFT(H71,LEN("يجب تحديد نوع المشروع"))="يجب تحديد نوع المشروع"</formula>
    </cfRule>
    <cfRule type="containsText" dxfId="5" priority="6" operator="containsText" text="يجب تحديد نوع المشروع">
      <formula>NOT(ISERROR(SEARCH("يجب تحديد نوع المشروع",H71)))</formula>
    </cfRule>
    <cfRule type="containsText" dxfId="4" priority="7" operator="containsText" text="مكافآت الباحثين تجاوزت الحد الأقصى للميزانية">
      <formula>NOT(ISERROR(SEARCH("مكافآت الباحثين تجاوزت الحد الأقصى للميزانية",H71)))</formula>
    </cfRule>
  </conditionalFormatting>
  <conditionalFormatting sqref="G74">
    <cfRule type="beginsWith" dxfId="3" priority="2" operator="beginsWith" text="يجب تحديد نوع المشروع">
      <formula>LEFT(G74,LEN("يجب تحديد نوع المشروع"))="يجب تحديد نوع المشروع"</formula>
    </cfRule>
    <cfRule type="containsText" dxfId="2" priority="3" operator="containsText" text="يجب تحديد نوع المشروع">
      <formula>NOT(ISERROR(SEARCH("يجب تحديد نوع المشروع",G74)))</formula>
    </cfRule>
    <cfRule type="containsText" dxfId="1" priority="4" operator="containsText" text="مكافآت الباحثين تجاوزت الحد الأقصى للميزانية">
      <formula>NOT(ISERROR(SEARCH("مكافآت الباحثين تجاوزت الحد الأقصى للميزانية",G74)))</formula>
    </cfRule>
  </conditionalFormatting>
  <conditionalFormatting sqref="B41:B49">
    <cfRule type="containsText" dxfId="0" priority="1" operator="containsText" text="يجب">
      <formula>NOT(ISERROR(SEARCH("يجب",B41)))</formula>
    </cfRule>
  </conditionalFormatting>
  <printOptions horizontalCentered="1" verticalCentered="1"/>
  <pageMargins left="0.45" right="0.45" top="1.25" bottom="0.75" header="0.3" footer="0.3"/>
  <pageSetup paperSize="9" scale="58" fitToHeight="2" orientation="portrait" horizontalDpi="0" verticalDpi="0"/>
  <rowBreaks count="1" manualBreakCount="1">
    <brk id="34" max="16383" man="1"/>
  </rowBreaks>
  <ignoredErrors>
    <ignoredError sqref="B41" formula="1"/>
  </ignoredErrors>
  <legacyDrawingHF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خطأ" error="لا يمكن ترك هذا الحقل فارغًا" promptTitle="اختر الكلية" xr:uid="{1F7AF349-BA98-8D4B-B2FA-E1FA396D5288}">
          <x14:formula1>
            <xm:f>القوائم!$A$2:$A$38</xm:f>
          </x14:formula1>
          <xm:sqref>C4:D4</xm:sqref>
        </x14:dataValidation>
        <x14:dataValidation type="list" allowBlank="1" showInputMessage="1" showErrorMessage="1" xr:uid="{D30A74EB-A983-6543-AE45-8AC49337BCDC}">
          <x14:formula1>
            <xm:f>القوائم!$E$2:$E$4</xm:f>
          </x14:formula1>
          <xm:sqref>B25:B32</xm:sqref>
        </x14:dataValidation>
        <x14:dataValidation type="list" allowBlank="1" showInputMessage="1" showErrorMessage="1" xr:uid="{6E96F548-115D-8747-A3DB-D9F96DADED27}">
          <x14:formula1>
            <xm:f>القوائم!$F$2:$F$13</xm:f>
          </x14:formula1>
          <xm:sqref>C8</xm:sqref>
        </x14:dataValidation>
        <x14:dataValidation type="list" allowBlank="1" showInputMessage="1" showErrorMessage="1" xr:uid="{60E320CB-E69C-C54D-9AC4-26D2D8463675}">
          <x14:formula1>
            <xm:f>القوائم!$D$2:$D$8</xm:f>
          </x14:formula1>
          <xm:sqref>C6:I6</xm:sqref>
        </x14:dataValidation>
        <x14:dataValidation type="list" allowBlank="1" showInputMessage="1" showErrorMessage="1" xr:uid="{9229559E-BDC9-F243-BB30-1BA7A0B7569D}">
          <x14:formula1>
            <xm:f>القوائم!$C$2:$C$5</xm:f>
          </x14:formula1>
          <xm:sqref>E24:E33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2F36-8E8C-2E45-8FA3-BB6930C91822}">
  <dimension ref="A1:F21"/>
  <sheetViews>
    <sheetView rightToLeft="1" workbookViewId="0">
      <selection activeCell="I7" sqref="I7"/>
    </sheetView>
  </sheetViews>
  <sheetFormatPr baseColWidth="10" defaultRowHeight="16" x14ac:dyDescent="0.2"/>
  <cols>
    <col min="1" max="1" width="19.1640625" bestFit="1" customWidth="1"/>
    <col min="4" max="4" width="35.33203125" bestFit="1" customWidth="1"/>
  </cols>
  <sheetData>
    <row r="1" spans="1:6" x14ac:dyDescent="0.2">
      <c r="A1" t="s">
        <v>20</v>
      </c>
      <c r="B1" t="s">
        <v>21</v>
      </c>
      <c r="C1" t="s">
        <v>29</v>
      </c>
      <c r="D1" t="s">
        <v>30</v>
      </c>
      <c r="E1" t="s">
        <v>35</v>
      </c>
      <c r="F1" t="s">
        <v>67</v>
      </c>
    </row>
    <row r="2" spans="1:6" ht="28" x14ac:dyDescent="0.2">
      <c r="A2" t="s">
        <v>33</v>
      </c>
      <c r="B2" t="s">
        <v>22</v>
      </c>
      <c r="C2" t="s">
        <v>104</v>
      </c>
      <c r="D2" s="4" t="s">
        <v>83</v>
      </c>
      <c r="E2" s="5" t="s">
        <v>37</v>
      </c>
      <c r="F2" s="18" t="s">
        <v>68</v>
      </c>
    </row>
    <row r="3" spans="1:6" ht="28" x14ac:dyDescent="0.2">
      <c r="A3" t="s">
        <v>4</v>
      </c>
      <c r="B3" t="s">
        <v>23</v>
      </c>
      <c r="C3" t="s">
        <v>103</v>
      </c>
      <c r="D3" s="4" t="s">
        <v>81</v>
      </c>
      <c r="E3" s="5" t="s">
        <v>94</v>
      </c>
      <c r="F3" s="18" t="s">
        <v>69</v>
      </c>
    </row>
    <row r="4" spans="1:6" ht="28" x14ac:dyDescent="0.2">
      <c r="A4" t="s">
        <v>5</v>
      </c>
      <c r="B4" t="s">
        <v>24</v>
      </c>
      <c r="C4" t="s">
        <v>102</v>
      </c>
      <c r="D4" s="4" t="s">
        <v>84</v>
      </c>
      <c r="E4" s="3" t="s">
        <v>36</v>
      </c>
      <c r="F4" s="18" t="s">
        <v>70</v>
      </c>
    </row>
    <row r="5" spans="1:6" ht="28" x14ac:dyDescent="0.2">
      <c r="A5" t="s">
        <v>34</v>
      </c>
      <c r="C5" t="s">
        <v>105</v>
      </c>
      <c r="D5" s="4" t="s">
        <v>85</v>
      </c>
      <c r="F5" s="19" t="s">
        <v>71</v>
      </c>
    </row>
    <row r="6" spans="1:6" ht="28" x14ac:dyDescent="0.2">
      <c r="A6" t="s">
        <v>6</v>
      </c>
      <c r="D6" s="4" t="s">
        <v>31</v>
      </c>
      <c r="F6" s="18" t="s">
        <v>72</v>
      </c>
    </row>
    <row r="7" spans="1:6" ht="28" x14ac:dyDescent="0.2">
      <c r="A7" t="s">
        <v>7</v>
      </c>
      <c r="D7" s="4" t="s">
        <v>32</v>
      </c>
      <c r="F7" s="19" t="s">
        <v>73</v>
      </c>
    </row>
    <row r="8" spans="1:6" ht="28" x14ac:dyDescent="0.2">
      <c r="A8" t="s">
        <v>8</v>
      </c>
      <c r="D8" s="4" t="s">
        <v>112</v>
      </c>
      <c r="F8" s="18" t="s">
        <v>74</v>
      </c>
    </row>
    <row r="9" spans="1:6" x14ac:dyDescent="0.2">
      <c r="A9" t="s">
        <v>9</v>
      </c>
      <c r="D9" s="3"/>
      <c r="F9" s="19" t="s">
        <v>75</v>
      </c>
    </row>
    <row r="10" spans="1:6" x14ac:dyDescent="0.2">
      <c r="A10" t="s">
        <v>10</v>
      </c>
      <c r="B10" t="s">
        <v>26</v>
      </c>
      <c r="F10" s="18" t="s">
        <v>76</v>
      </c>
    </row>
    <row r="11" spans="1:6" x14ac:dyDescent="0.2">
      <c r="A11" t="s">
        <v>11</v>
      </c>
      <c r="B11" t="s">
        <v>25</v>
      </c>
      <c r="F11" s="19" t="s">
        <v>77</v>
      </c>
    </row>
    <row r="12" spans="1:6" x14ac:dyDescent="0.2">
      <c r="A12" t="s">
        <v>12</v>
      </c>
      <c r="B12" t="s">
        <v>27</v>
      </c>
      <c r="F12" s="18" t="s">
        <v>78</v>
      </c>
    </row>
    <row r="13" spans="1:6" x14ac:dyDescent="0.2">
      <c r="A13" t="s">
        <v>13</v>
      </c>
      <c r="B13" t="s">
        <v>28</v>
      </c>
      <c r="F13" s="19" t="s">
        <v>79</v>
      </c>
    </row>
    <row r="14" spans="1:6" x14ac:dyDescent="0.2">
      <c r="A14" t="s">
        <v>14</v>
      </c>
    </row>
    <row r="15" spans="1:6" x14ac:dyDescent="0.2">
      <c r="A15" t="s">
        <v>15</v>
      </c>
    </row>
    <row r="16" spans="1:6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95</v>
      </c>
    </row>
    <row r="21" spans="1:1" x14ac:dyDescent="0.2">
      <c r="A21" t="s">
        <v>96</v>
      </c>
    </row>
  </sheetData>
  <sheetProtection algorithmName="SHA-512" hashValue="VtunekNC4KZ6+u5nBSoykyHUn2dGHhZKXB3idPvaUAyraCIblybdjpZ2pN/NpT6tjdQvxxrh+0uMV2dsibKxpw==" saltValue="HQ8fHiUJ5/8UPbClCFERcg==" spinCount="100000" sheet="1" objects="1" scenarios="1" selectLockedCells="1" selectUnlockedCells="1"/>
  <phoneticPr fontId="21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20612C96E301940819691BA1B3DED7B" ma:contentTypeVersion="0" ma:contentTypeDescription="إنشاء مستند جديد." ma:contentTypeScope="" ma:versionID="b672e62197d9debabd983ae39cf790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c4f924ef8ba2e8ca844e8525cebb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91DC4A-294E-4957-8CE1-3F0DAE35AC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E373C-82CB-491C-8E54-3AD887C06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001D05-AAFB-4DF3-A576-0A427F84C4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ميزانية المشروع</vt:lpstr>
      <vt:lpstr>القوائم</vt:lpstr>
      <vt:lpstr>'ميزانية المشروع'!Print_Area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Walaa Alayed</dc:creator>
  <cp:lastModifiedBy>Walaa Alayed</cp:lastModifiedBy>
  <cp:lastPrinted>2022-07-08T15:28:11Z</cp:lastPrinted>
  <dcterms:created xsi:type="dcterms:W3CDTF">2022-07-07T08:15:26Z</dcterms:created>
  <dcterms:modified xsi:type="dcterms:W3CDTF">2023-01-19T17:27:19Z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0x010100120612C96E301940819691BA1B3DED7B</vt:lpwstr>
  </property>
</Properties>
</file>